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73" documentId="120_S{2AC9BD13-BADA-5192-A53E-5A8FF88502F6}" xr6:coauthVersionLast="47" xr6:coauthVersionMax="47" xr10:uidLastSave="{6342FF92-5541-4540-B2D9-A71D1CE3FEA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G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<sst xmlns="http://schemas.openxmlformats.org/spreadsheetml/2006/main" count="181567" uniqueCount="39160">
  <si>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</si>
  <si>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</si>
  <si>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</si>
  <si>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</si>
  <si>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</si>
  <si>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</si>
  <si>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</si>
  <si>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</si>
  <si>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</si>
  <si>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</si>
  <si>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</si>
  <si>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</si>
  <si>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</si>
  <si>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</si>
  <si>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</si>
  <si>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</si>
  <si>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</si>
  <si>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</si>
  <si>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</si>
  <si>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</si>
  <si>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</si>
  <si>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</si>
  <si>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</si>
  <si>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</si>
  <si>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</si>
  <si>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</si>
  <si>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</si>
  <si>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</si>
  <si>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</si>
  <si>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</si>
  <si>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</si>
  <si>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</si>
  <si>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</si>
  <si>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</si>
  <si>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</si>
  <si>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</si>
  <si>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</si>
  <si>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</si>
  <si>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</si>
  <si>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</si>
  <si>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</si>
  <si>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</si>
  <si>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</si>
  <si>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</si>
  <si>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</si>
  <si>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</si>
  <si>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</si>
  <si>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</si>
  <si>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</si>
  <si>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</si>
  <si>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</si>
  <si>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</si>
  <si>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</si>
  <si>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</si>
  <si>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</si>
  <si>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</si>
  <si>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</si>
  <si>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</si>
  <si>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</si>
  <si>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</si>
  <si>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</si>
  <si>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</si>
  <si>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</si>
  <si>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</si>
  <si>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</si>
  <si>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</si>
  <si>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</si>
  <si>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</si>
  <si>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</si>
  <si>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</si>
  <si>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</si>
  <si>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</si>
  <si>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</si>
  <si>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</si>
  <si>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</si>
  <si>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</si>
  <si>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</si>
  <si>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</si>
  <si>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</si>
  <si>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</si>
  <si>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</si>
  <si>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</si>
  <si>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</si>
  <si>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</si>
  <si>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</si>
  <si>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</si>
  <si>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</si>
  <si>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</si>
  <si>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</si>
  <si>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</si>
  <si>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</si>
  <si>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</si>
  <si>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</si>
  <si>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</si>
  <si>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</si>
  <si>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</si>
  <si>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</si>
  <si>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</si>
  <si>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</si>
  <si>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</si>
  <si>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</si>
  <si>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</si>
  <si>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</si>
  <si>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</si>
  <si>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</si>
  <si>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</si>
  <si>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</si>
  <si>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</si>
  <si>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</si>
  <si>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</si>
  <si>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</si>
  <si>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</si>
  <si>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</si>
  <si>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</si>
  <si>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</si>
  <si>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</si>
  <si>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</si>
  <si>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</si>
  <si>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</si>
  <si>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</si>
  <si>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</si>
  <si>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</si>
  <si>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</si>
  <si>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</si>
  <si>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</si>
  <si>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</si>
  <si>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</si>
  <si>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</si>
  <si>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</si>
  <si>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</si>
  <si>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</si>
  <si>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</si>
  <si>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</si>
  <si>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</si>
  <si>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</si>
  <si>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</si>
  <si>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</si>
  <si>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</si>
  <si>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</si>
  <si>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</si>
  <si>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</si>
  <si>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</si>
  <si>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</si>
  <si>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</si>
  <si>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</si>
  <si>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</si>
  <si>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</si>
  <si>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</si>
  <si>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</si>
  <si>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</si>
  <si>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</si>
  <si>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</si>
  <si>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</si>
  <si>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</si>
  <si>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</si>
  <si>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</si>
  <si>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</si>
  <si>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</si>
  <si>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</si>
  <si>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</si>
  <si>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</si>
  <si>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</si>
  <si>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</si>
  <si>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</si>
  <si>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</si>
  <si>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</si>
  <si>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</si>
  <si>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</si>
  <si>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</si>
  <si>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</si>
  <si>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</si>
  <si>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</si>
  <si>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</si>
  <si>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</si>
  <si>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</si>
  <si>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</si>
  <si>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</si>
  <si>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</si>
  <si>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</si>
  <si>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</si>
  <si>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</si>
  <si>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</si>
  <si>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</si>
  <si>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</si>
  <si>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</si>
  <si>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</si>
  <si>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</si>
  <si>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</si>
  <si>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</si>
  <si>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</si>
  <si>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</si>
  <si>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</si>
  <si>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</si>
  <si>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</si>
  <si>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</si>
  <si>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</si>
  <si>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</si>
  <si>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</si>
  <si>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</si>
  <si>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</si>
  <si>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</si>
  <si>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</si>
  <si>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</si>
  <si>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</si>
  <si>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</si>
  <si>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</si>
  <si>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</si>
  <si>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</si>
  <si>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</si>
  <si>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</si>
  <si>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</si>
  <si>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</si>
  <si>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</si>
  <si>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</si>
  <si>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</si>
  <si>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</si>
  <si>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</si>
  <si>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</si>
  <si>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</si>
  <si>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</si>
  <si>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</si>
  <si>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</si>
  <si>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</si>
  <si>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</si>
  <si>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</si>
  <si>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</si>
  <si>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</si>
  <si>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</si>
  <si>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</si>
  <si>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</si>
  <si>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</si>
  <si>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</si>
  <si>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</si>
  <si>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</si>
  <si>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</si>
  <si>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</si>
  <si>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</si>
  <si>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</si>
  <si>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</si>
  <si>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</si>
  <si>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</si>
  <si>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</si>
  <si>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</si>
  <si>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</si>
  <si>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</si>
  <si>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</si>
  <si>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</si>
  <si>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</si>
  <si>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</si>
  <si>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</si>
  <si>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</si>
  <si>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</si>
  <si>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</si>
  <si>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</si>
  <si>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</si>
  <si>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</si>
  <si>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</si>
  <si>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</si>
  <si>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</si>
  <si>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</si>
  <si>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</si>
  <si>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</si>
  <si>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</si>
  <si>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</si>
  <si>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</si>
  <si>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</si>
  <si>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</si>
  <si>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</si>
  <si>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</si>
  <si>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</si>
  <si>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</si>
  <si>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</si>
  <si>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</si>
  <si>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</si>
  <si>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</si>
  <si>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</si>
  <si>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</si>
  <si>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</si>
  <si>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</si>
  <si>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</si>
  <si>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</si>
  <si>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</si>
  <si>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</si>
  <si>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</si>
  <si>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</si>
  <si>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</si>
  <si>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</si>
  <si>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</si>
  <si>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</si>
  <si>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</si>
  <si>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</si>
  <si>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</si>
  <si>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</si>
  <si>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</si>
  <si>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</si>
  <si>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</si>
  <si>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</si>
  <si>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</si>
  <si>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</si>
  <si>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</si>
  <si>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</si>
  <si>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</si>
  <si>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</si>
  <si>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</si>
  <si>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</si>
  <si>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</si>
  <si>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</si>
  <si>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</si>
  <si>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</si>
  <si>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</si>
  <si>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</si>
  <si>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</si>
  <si>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</si>
  <si>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</si>
  <si>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</si>
  <si>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</si>
  <si>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</si>
  <si>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</si>
  <si>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</si>
  <si>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</si>
  <si>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</si>
  <si>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</si>
  <si>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</si>
  <si>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</si>
  <si>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</si>
  <si>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</si>
  <si>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</si>
  <si>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</si>
  <si>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</si>
  <si>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</si>
  <si>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</si>
  <si>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</si>
  <si>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</si>
  <si>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</si>
  <si>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</si>
  <si>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</si>
  <si>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</si>
  <si>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</si>
  <si>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</si>
  <si>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</si>
  <si>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</si>
  <si>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</si>
  <si>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</si>
  <si>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</si>
  <si>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</si>
  <si>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</si>
  <si>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</si>
  <si>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</si>
  <si>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</si>
  <si>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</si>
  <si>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</si>
  <si>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</si>
  <si>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</si>
  <si>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</si>
  <si>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</si>
  <si>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</si>
  <si>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</si>
  <si>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</si>
  <si>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</si>
  <si>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</si>
  <si>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</si>
  <si>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</si>
  <si>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</si>
  <si>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</si>
  <si>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</si>
  <si>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</si>
  <si>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</si>
  <si>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</si>
  <si>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</si>
  <si>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</si>
  <si>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</si>
  <si>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</si>
  <si>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</si>
  <si>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</si>
  <si>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</si>
  <si>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</si>
  <si>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</si>
  <si>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</si>
  <si>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</si>
  <si>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</si>
  <si>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</si>
  <si>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</si>
  <si>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</si>
  <si>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</si>
  <si>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</si>
  <si>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</si>
  <si>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</si>
  <si>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</si>
  <si>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</si>
  <si>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</si>
  <si>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</si>
  <si>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</si>
  <si>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</si>
  <si>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</si>
  <si>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</si>
  <si>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</si>
  <si>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</si>
  <si>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</si>
  <si>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</si>
  <si>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</si>
  <si>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</si>
  <si>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</si>
  <si>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</si>
  <si>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</si>
  <si>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</si>
  <si>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</si>
  <si>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</si>
  <si>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</si>
  <si>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</si>
  <si>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</si>
  <si>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</si>
  <si>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</si>
  <si>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</si>
  <si>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</si>
  <si>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</si>
  <si>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</si>
  <si>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</si>
  <si>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</si>
  <si>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</si>
  <si>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</si>
  <si>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</si>
  <si>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</si>
  <si>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</si>
  <si>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</si>
  <si>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</si>
  <si>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</si>
  <si>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</si>
  <si>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</si>
  <si>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</si>
  <si>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</si>
  <si>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</si>
  <si>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</si>
  <si>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</si>
  <si>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</si>
  <si>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</si>
  <si>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</si>
  <si>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</si>
  <si>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</si>
  <si>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</si>
  <si>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</si>
  <si>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</si>
  <si>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</si>
  <si>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</si>
  <si>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</si>
  <si>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</si>
  <si>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</si>
  <si>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</si>
  <si>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</si>
  <si>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</si>
  <si>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</si>
  <si>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</si>
  <si>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</si>
  <si>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</si>
  <si>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</si>
  <si>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</si>
  <si>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</si>
  <si>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</si>
  <si>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</si>
  <si>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</si>
  <si>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</si>
  <si>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</si>
  <si>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</si>
  <si>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</si>
  <si>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</si>
  <si>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</si>
  <si>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</si>
  <si>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</si>
  <si>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</si>
  <si>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</si>
  <si>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</si>
  <si>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</si>
  <si>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</si>
  <si>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</si>
  <si>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</si>
  <si>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</si>
  <si>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</si>
  <si>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</si>
  <si>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</si>
  <si>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</si>
  <si>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</si>
  <si>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</si>
  <si>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</si>
  <si>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</si>
  <si>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</si>
  <si>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</si>
  <si>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</si>
  <si>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</si>
  <si>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</si>
  <si>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</si>
  <si>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</si>
  <si>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</si>
  <si>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</si>
  <si>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</si>
  <si>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</si>
  <si>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</si>
  <si>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</si>
  <si>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</si>
  <si>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</si>
  <si>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</si>
  <si>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</si>
  <si>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</si>
  <si>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</si>
  <si>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</si>
  <si>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</si>
  <si>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</si>
  <si>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</si>
  <si>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</si>
  <si>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</si>
  <si>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</si>
  <si>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</si>
  <si>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</si>
  <si>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</si>
  <si>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</si>
  <si>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</si>
  <si>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</si>
  <si>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</si>
  <si>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</si>
  <si>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</si>
  <si>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</si>
  <si>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</si>
  <si>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</si>
  <si>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</si>
  <si>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</si>
  <si>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</si>
  <si>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</si>
  <si>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</si>
  <si>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</si>
  <si>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</si>
  <si>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</si>
  <si>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</si>
  <si>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</si>
  <si>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</si>
  <si>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</si>
  <si>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</si>
  <si>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</si>
  <si>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</si>
  <si>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</si>
  <si>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</si>
  <si>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</si>
  <si>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</si>
  <si>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</si>
  <si>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</si>
  <si>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</si>
  <si>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</si>
  <si>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</si>
  <si>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</si>
  <si>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</si>
  <si>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</si>
  <si>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</si>
  <si>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</si>
  <si>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</si>
  <si>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</si>
  <si>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</si>
  <si>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</si>
  <si>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</si>
  <si>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</si>
  <si>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</si>
  <si>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</si>
  <si>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</si>
  <si>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</si>
  <si>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</si>
  <si>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</si>
  <si>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</si>
  <si>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</si>
  <si>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</si>
  <si>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</si>
  <si>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</si>
  <si>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</si>
  <si>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</si>
  <si>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</si>
  <si>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</si>
  <si>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</si>
  <si>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</si>
  <si>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</si>
  <si>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</si>
  <si>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</si>
  <si>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</si>
  <si>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</si>
  <si>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</si>
  <si>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</si>
  <si>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</si>
  <si>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</si>
  <si>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</si>
  <si>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</si>
  <si>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</si>
  <si>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</si>
  <si>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</si>
  <si>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</si>
  <si>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</si>
  <si>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</si>
  <si>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</si>
  <si>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</si>
  <si>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</si>
  <si>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</si>
  <si>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</si>
  <si>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</si>
  <si>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</si>
  <si>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</si>
  <si>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</si>
  <si>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</si>
  <si>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</si>
  <si>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</si>
  <si>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</si>
  <si>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</si>
  <si>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</si>
  <si>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</si>
  <si>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</si>
  <si>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</si>
  <si>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</si>
  <si>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</si>
  <si>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</si>
  <si>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</si>
  <si>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</si>
  <si>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</si>
  <si>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</si>
  <si>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</si>
  <si>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</si>
  <si>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</si>
  <si>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</si>
  <si>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</si>
  <si>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</si>
  <si>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</si>
  <si>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</si>
  <si>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</si>
  <si>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</si>
  <si>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</si>
  <si>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</si>
  <si>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</si>
  <si>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</si>
  <si>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</si>
  <si>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</si>
  <si>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</si>
  <si>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</si>
  <si>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</si>
  <si>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</si>
  <si>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</si>
  <si>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</si>
  <si>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</si>
  <si>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</si>
  <si>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</si>
  <si>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</si>
  <si>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</si>
  <si>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</si>
  <si>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</si>
  <si>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</si>
  <si>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</si>
  <si>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</si>
  <si>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</si>
  <si>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</si>
  <si>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</si>
  <si>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</si>
  <si>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</si>
  <si>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</si>
  <si>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</si>
  <si>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</si>
  <si>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</si>
  <si>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</si>
  <si>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</si>
  <si>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</si>
  <si>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</si>
  <si>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</si>
  <si>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</si>
  <si>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</si>
  <si>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</si>
  <si>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</si>
  <si>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</si>
  <si>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</si>
  <si>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</si>
  <si>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</si>
  <si>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</si>
  <si>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</si>
  <si>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</si>
  <si>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</si>
  <si>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</si>
  <si>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</si>
  <si>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</si>
  <si>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</si>
  <si>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</si>
  <si>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</si>
  <si>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</si>
  <si>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</si>
  <si>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</si>
  <si>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</si>
  <si>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</si>
  <si>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</si>
  <si>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</si>
  <si>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</si>
  <si>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</si>
  <si>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</si>
  <si>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</si>
  <si>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</si>
  <si>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</si>
  <si>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</si>
  <si>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</si>
  <si>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</si>
  <si>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</si>
  <si>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</si>
  <si>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</si>
  <si>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</si>
  <si>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</si>
  <si>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</si>
  <si>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</si>
  <si>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</si>
  <si>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</si>
  <si>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</si>
  <si>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</si>
  <si>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</si>
  <si>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</si>
  <si>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</si>
  <si>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</si>
  <si>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</si>
  <si>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</si>
  <si>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</si>
  <si>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</si>
  <si>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</si>
  <si>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</si>
  <si>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</si>
  <si>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</si>
  <si>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</si>
  <si>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</si>
  <si>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</si>
  <si>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</si>
  <si>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</si>
  <si>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</si>
  <si>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</si>
  <si>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</si>
  <si>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</si>
  <si>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</si>
  <si>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</si>
  <si>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</si>
  <si>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</si>
  <si>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</si>
  <si>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</si>
  <si>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</si>
  <si>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</si>
  <si>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</si>
  <si>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</si>
  <si>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</si>
  <si>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</si>
  <si>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</si>
  <si>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</si>
  <si>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</si>
  <si>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</si>
  <si>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</si>
  <si>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</si>
  <si>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</si>
  <si>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</si>
  <si>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</si>
  <si>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</si>
  <si>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</si>
  <si>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</si>
  <si>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</si>
  <si>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</si>
  <si>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</si>
  <si>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</si>
  <si>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</si>
  <si>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</si>
  <si>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</si>
  <si>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</si>
  <si>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</si>
  <si>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</si>
  <si>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</si>
  <si>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</si>
  <si>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</si>
  <si>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</si>
  <si>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</si>
  <si>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</si>
  <si>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</si>
  <si>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</si>
  <si>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</si>
  <si>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</si>
  <si>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</si>
  <si>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</si>
  <si>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</si>
  <si>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</si>
  <si>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</si>
  <si>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</si>
  <si>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</si>
  <si>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</si>
  <si>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</si>
  <si>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</si>
  <si>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</si>
  <si>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</si>
  <si>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</si>
  <si>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</si>
  <si>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</si>
  <si>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</si>
  <si>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</si>
  <si>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</si>
  <si>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</si>
  <si>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</si>
  <si>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</si>
  <si>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</si>
  <si>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</si>
  <si>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</si>
  <si>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</si>
  <si>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</si>
  <si>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</si>
  <si>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</si>
  <si>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</si>
  <si>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</si>
  <si>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</si>
  <si>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</si>
  <si>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</si>
  <si>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</si>
  <si>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</si>
  <si>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</si>
  <si>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</si>
  <si>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</si>
  <si>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</si>
  <si>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</si>
  <si>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</si>
  <si>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</si>
  <si>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</si>
  <si>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</si>
  <si>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</si>
  <si>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</si>
  <si>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</si>
  <si>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</si>
  <si>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</si>
  <si>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</si>
  <si>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</si>
  <si>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</si>
  <si>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</si>
  <si>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</si>
  <si>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</si>
  <si>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</si>
  <si>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</si>
  <si>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</si>
  <si>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</si>
  <si>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</si>
  <si>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</si>
  <si>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</si>
  <si>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</si>
  <si>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</si>
  <si>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</si>
  <si>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</si>
  <si>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</si>
  <si>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</si>
  <si>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</si>
  <si>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</si>
  <si>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</si>
  <si>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</si>
  <si>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</si>
  <si>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</si>
  <si>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</si>
  <si>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</si>
  <si>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</si>
  <si>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</si>
  <si>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</si>
  <si>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</si>
  <si>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</si>
  <si>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</si>
  <si>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</si>
  <si>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</si>
  <si>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</si>
  <si>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</si>
  <si>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</si>
  <si>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</si>
  <si>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</si>
  <si>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</si>
  <si>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</si>
  <si>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</si>
  <si>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</si>
  <si>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</si>
  <si>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</si>
  <si>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</si>
  <si>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</si>
  <si>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</si>
  <si>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</si>
  <si>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</si>
  <si>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</si>
  <si>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</si>
  <si>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</si>
  <si>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</si>
  <si>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</si>
  <si>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</si>
  <si>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</si>
  <si>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</si>
  <si>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</si>
  <si>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</si>
  <si>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</si>
  <si>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</si>
  <si>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</si>
  <si>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</si>
  <si>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</si>
  <si>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</si>
  <si>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</si>
  <si>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</si>
  <si>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</si>
  <si>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</si>
  <si>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</si>
  <si>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</si>
  <si>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</si>
  <si>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</si>
  <si>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</si>
  <si>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</si>
  <si>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</si>
  <si>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</si>
  <si>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</si>
  <si>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</si>
  <si>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</si>
  <si>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</si>
  <si>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</si>
  <si>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</si>
  <si>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</si>
  <si>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</si>
  <si>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</si>
  <si>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</si>
  <si>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</si>
  <si>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</si>
  <si>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</si>
  <si>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</si>
  <si>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</si>
  <si>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</si>
  <si>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</si>
  <si>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</si>
  <si>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</si>
  <si>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</si>
  <si>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</si>
  <si>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</si>
  <si>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</si>
  <si>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</si>
  <si>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</si>
  <si>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</si>
  <si>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</si>
  <si>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</si>
  <si>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</si>
  <si>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</si>
  <si>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</si>
  <si>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</si>
  <si>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</si>
  <si>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</si>
  <si>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</si>
  <si>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</si>
  <si>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</si>
  <si>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</si>
  <si>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</si>
  <si>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</si>
  <si>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</si>
  <si>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</si>
  <si>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</si>
  <si>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</si>
  <si>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</si>
  <si>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</si>
  <si>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</si>
  <si>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</si>
  <si>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</si>
  <si>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</si>
  <si>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</si>
  <si>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</si>
  <si>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</si>
  <si>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</si>
  <si>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</si>
  <si>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</si>
  <si>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</si>
  <si>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</si>
  <si>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</si>
  <si>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</si>
  <si>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</si>
  <si>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</si>
  <si>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</si>
  <si>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</si>
  <si>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</si>
  <si>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</si>
  <si>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</si>
  <si>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</si>
  <si>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</si>
  <si>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</si>
  <si>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</si>
  <si>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</si>
  <si>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</si>
  <si>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</si>
  <si>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</si>
  <si>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</si>
  <si>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</si>
  <si>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</si>
  <si>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</si>
  <si>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</si>
  <si>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</si>
  <si>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</si>
  <si>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</si>
  <si>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</si>
  <si>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</si>
  <si>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</si>
  <si>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</si>
  <si>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</si>
  <si>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</si>
  <si>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</si>
  <si>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</si>
  <si>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</si>
  <si>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</si>
  <si>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</si>
  <si>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</si>
  <si>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</si>
  <si>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</si>
  <si>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</si>
  <si>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</si>
  <si>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</si>
  <si>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</si>
  <si>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</si>
  <si>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</si>
  <si>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</si>
  <si>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</si>
  <si>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</si>
  <si>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</si>
  <si>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</si>
  <si>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</si>
  <si>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</si>
  <si>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</si>
  <si>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</si>
  <si>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</si>
  <si>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</si>
  <si>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</si>
  <si>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</si>
  <si>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</si>
  <si>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</si>
  <si>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</si>
  <si>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</si>
  <si>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</si>
  <si>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</si>
  <si>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</si>
  <si>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</si>
  <si>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</si>
  <si>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</si>
  <si>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</si>
  <si>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</si>
  <si>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</si>
  <si>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</si>
  <si>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</si>
  <si>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</si>
  <si>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</si>
  <si>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</si>
  <si>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</si>
  <si>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</si>
  <si>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</si>
  <si>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</si>
  <si>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</si>
  <si>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</si>
  <si>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</si>
  <si>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</si>
  <si>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</si>
  <si>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</si>
  <si>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</si>
  <si>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</si>
  <si>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</si>
  <si>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</si>
  <si>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</si>
  <si>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</si>
  <si>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</si>
  <si>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</si>
  <si>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</si>
  <si>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</si>
  <si>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</si>
  <si>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</si>
  <si>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</si>
  <si>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</si>
  <si>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</si>
  <si>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</si>
  <si>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</si>
  <si>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</si>
  <si>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</si>
  <si>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</si>
  <si>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</si>
  <si>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</si>
  <si>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</si>
  <si>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</si>
  <si>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</si>
  <si>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</si>
  <si>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</si>
  <si>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</si>
  <si>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</si>
  <si>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</si>
  <si>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</si>
  <si>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</si>
  <si>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</si>
  <si>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</si>
  <si>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</si>
  <si>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</si>
  <si>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</si>
  <si>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</si>
  <si>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</si>
  <si>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</si>
  <si>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</si>
  <si>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</si>
  <si>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</si>
  <si>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</si>
  <si>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</si>
  <si>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</si>
  <si>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</si>
  <si>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</si>
  <si>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</si>
  <si>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</si>
  <si>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</si>
  <si>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</si>
  <si>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</si>
  <si>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</si>
  <si>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</si>
  <si>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</si>
  <si>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</si>
  <si>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</si>
  <si>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</si>
  <si>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</si>
  <si>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</si>
  <si>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</si>
  <si>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</si>
  <si>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</si>
  <si>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</si>
  <si>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</si>
  <si>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</si>
  <si>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</si>
  <si>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</si>
  <si>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</si>
  <si>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</si>
  <si>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</si>
  <si>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</si>
  <si>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</si>
  <si>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</si>
  <si>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</si>
  <si>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</si>
  <si>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</si>
  <si>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</si>
  <si>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</si>
  <si>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</si>
  <si>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</si>
  <si>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</si>
  <si>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</si>
  <si>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</si>
  <si>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</si>
  <si>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</si>
  <si>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</si>
  <si>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</si>
  <si>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</si>
  <si>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</si>
  <si>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</si>
  <si>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</si>
  <si>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</si>
  <si>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</si>
  <si>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</si>
  <si>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</si>
  <si>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</si>
  <si>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</si>
  <si>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</si>
  <si>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</si>
  <si>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</si>
  <si>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</si>
  <si>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</si>
  <si>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</si>
  <si>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</si>
  <si>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</si>
  <si>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</si>
  <si>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</si>
  <si>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</si>
  <si>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</si>
  <si>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</si>
  <si>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</si>
  <si>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</si>
  <si>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</si>
  <si>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</si>
  <si>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</si>
  <si>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</si>
  <si>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</si>
  <si>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</si>
  <si>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</si>
  <si>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</si>
  <si>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</si>
  <si>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</si>
  <si>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</si>
  <si>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</si>
  <si>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</si>
  <si>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</si>
  <si>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</si>
  <si>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</si>
  <si>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</si>
  <si>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</si>
  <si>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</si>
  <si>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</si>
  <si>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</si>
  <si>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</si>
  <si>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</si>
  <si>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</si>
  <si>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</si>
  <si>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</si>
  <si>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</si>
  <si>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</si>
  <si>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</si>
  <si>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</si>
  <si>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</si>
  <si>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</si>
  <si>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</si>
  <si>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</si>
  <si>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</si>
  <si>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</si>
  <si>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</si>
  <si>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</si>
  <si>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</si>
  <si>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</si>
  <si>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</si>
  <si>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</si>
  <si>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</si>
  <si>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</si>
  <si>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</si>
  <si>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</si>
  <si>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</si>
  <si>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</si>
  <si>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</si>
  <si>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</si>
  <si>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</si>
  <si>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</si>
  <si>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</si>
  <si>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</si>
  <si>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</si>
  <si>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</si>
  <si>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</si>
  <si>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</si>
  <si>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</si>
  <si>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</si>
  <si>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</si>
  <si>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</si>
  <si>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</si>
  <si>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</si>
  <si>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</si>
  <si>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</si>
  <si>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</si>
  <si>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</si>
  <si>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</si>
  <si>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</si>
  <si>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</si>
  <si>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</si>
  <si>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</si>
  <si>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</si>
  <si>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</si>
  <si>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</si>
  <si>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</si>
  <si>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</si>
  <si>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</si>
  <si>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</si>
  <si>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</si>
  <si>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</si>
  <si>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</si>
  <si>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</si>
  <si>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</si>
  <si>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</si>
  <si>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</si>
  <si>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</si>
  <si>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</si>
  <si>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</si>
  <si>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</si>
  <si>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</si>
  <si>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</si>
  <si>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</si>
  <si>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</si>
  <si>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</si>
  <si>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</si>
  <si>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</si>
  <si>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</si>
  <si>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</si>
  <si>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</si>
  <si>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</si>
  <si>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</si>
  <si>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</si>
  <si>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</si>
  <si>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</si>
  <si>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</si>
  <si>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</si>
  <si>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</si>
  <si>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</si>
  <si>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</si>
  <si>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</si>
  <si>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</si>
  <si>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</si>
  <si>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</si>
  <si>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</si>
  <si>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</si>
  <si>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</si>
  <si>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</si>
  <si>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</si>
  <si>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</si>
  <si>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</si>
  <si>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</si>
  <si>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</si>
  <si>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</si>
  <si>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</si>
  <si>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</si>
  <si>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</si>
  <si>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</si>
  <si>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</si>
  <si>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</si>
  <si>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</si>
  <si>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</si>
  <si>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</si>
  <si>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</si>
  <si>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</si>
  <si>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</si>
  <si>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</si>
  <si>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</si>
  <si>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</si>
  <si>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</si>
  <si>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</si>
  <si>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</si>
  <si>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</si>
  <si>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</si>
  <si>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</si>
  <si>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</si>
  <si>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</si>
  <si>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</si>
  <si>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</si>
  <si>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</si>
  <si>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</si>
  <si>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</si>
  <si>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</si>
  <si>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</si>
  <si>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</si>
  <si>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</si>
  <si>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</si>
  <si>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</si>
  <si>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</si>
  <si>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</si>
  <si>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</si>
  <si>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</si>
  <si>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</si>
  <si>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</si>
  <si>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</si>
  <si>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</si>
  <si>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</si>
  <si>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</si>
  <si>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</si>
  <si>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</si>
  <si>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</si>
  <si>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</si>
  <si>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</si>
  <si>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</si>
  <si>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</si>
  <si>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</si>
  <si>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</si>
  <si>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</si>
  <si>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</si>
  <si>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</si>
  <si>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</si>
  <si>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</si>
  <si>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</si>
  <si>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</si>
  <si>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</si>
  <si>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</si>
  <si>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</si>
  <si>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</si>
  <si>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</si>
  <si>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</si>
  <si>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</si>
  <si>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</si>
  <si>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</si>
  <si>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</si>
  <si>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</si>
  <si>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</si>
  <si>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</si>
  <si>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</si>
  <si>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</si>
  <si>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</si>
  <si>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</si>
  <si>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</si>
  <si>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</si>
  <si>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</si>
  <si>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</si>
  <si>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</si>
  <si>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</si>
  <si>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</si>
  <si>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</si>
  <si>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</si>
  <si>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</si>
  <si>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</si>
  <si>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</si>
  <si>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</si>
  <si>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</si>
  <si>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</si>
  <si>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</si>
  <si>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</si>
  <si>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</si>
  <si>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</si>
  <si>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</si>
  <si>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</si>
  <si>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</si>
  <si>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</si>
  <si>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</si>
  <si>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</si>
  <si>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</si>
  <si>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</si>
  <si>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</si>
  <si>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</si>
  <si>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</si>
  <si>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</si>
  <si>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</si>
  <si>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</si>
  <si>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</si>
  <si>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</si>
  <si>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</si>
  <si>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</si>
  <si>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</si>
  <si>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</si>
  <si>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</si>
  <si>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</si>
  <si>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</si>
  <si>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</si>
  <si>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</si>
  <si>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</si>
  <si>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</si>
  <si>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</si>
  <si>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</si>
  <si>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</si>
  <si>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</si>
  <si>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</si>
  <si>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</si>
  <si>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</si>
  <si>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</si>
  <si>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</si>
  <si>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</si>
  <si>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</si>
  <si>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</si>
  <si>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</si>
  <si>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</si>
  <si>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</si>
  <si>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</si>
  <si>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</si>
  <si>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</si>
  <si>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</si>
  <si>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</si>
  <si>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</si>
  <si>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</si>
  <si>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</si>
  <si>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</si>
  <si>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</si>
  <si>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</si>
  <si>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</si>
  <si>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</si>
  <si>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</si>
  <si>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</si>
  <si>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</si>
  <si>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</si>
  <si>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</si>
  <si>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</si>
  <si>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</si>
  <si>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</si>
  <si>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</si>
  <si>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</si>
  <si>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</si>
  <si>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</si>
  <si>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</si>
  <si>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</si>
  <si>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</si>
  <si>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</si>
  <si>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</si>
  <si>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</si>
  <si>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</si>
  <si>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</si>
  <si>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</si>
  <si>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</si>
  <si>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</si>
  <si>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</si>
  <si>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</si>
  <si>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</si>
  <si>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</si>
  <si>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</si>
  <si>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</si>
  <si>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</si>
  <si>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</si>
  <si>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</si>
  <si>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</si>
  <si>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</si>
  <si>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</si>
  <si>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</si>
  <si>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</si>
  <si>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</si>
  <si>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</si>
  <si>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</si>
  <si>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</si>
  <si>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</si>
  <si>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</si>
  <si>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</si>
  <si>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</si>
  <si>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</si>
  <si>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</si>
  <si>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</si>
  <si>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</si>
  <si>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</si>
  <si>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</si>
  <si>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</si>
  <si>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</si>
  <si>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</si>
  <si>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</si>
  <si>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</si>
  <si>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</si>
  <si>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</si>
  <si>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</si>
  <si>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</si>
  <si>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</si>
  <si>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</si>
  <si>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</si>
  <si>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</si>
  <si>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</si>
  <si>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</si>
  <si>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</si>
  <si>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</si>
  <si>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</si>
  <si>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</si>
  <si>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</si>
  <si>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</si>
  <si>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</si>
  <si>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</si>
  <si>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</si>
  <si>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</si>
  <si>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</si>
  <si>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</si>
  <si>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</si>
  <si>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</si>
  <si>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</si>
  <si>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</si>
  <si>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</si>
  <si>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</si>
  <si>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</si>
  <si>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</si>
  <si>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</si>
  <si>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</si>
  <si>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</si>
  <si>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</si>
  <si>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</si>
  <si>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</si>
  <si>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</si>
  <si>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</si>
  <si>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</si>
  <si>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</si>
  <si>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</si>
  <si>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</si>
  <si>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</si>
  <si>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</si>
  <si>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</si>
  <si>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</si>
  <si>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</si>
  <si>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</si>
  <si>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</si>
  <si>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</si>
  <si>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</si>
  <si>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</si>
  <si>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</si>
  <si>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</si>
  <si>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</si>
  <si>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</si>
  <si>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</si>
  <si>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</si>
  <si>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</si>
  <si>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</si>
  <si>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</si>
  <si>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</si>
  <si>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</si>
  <si>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</si>
  <si>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</si>
  <si>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</si>
  <si>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</si>
  <si>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</si>
  <si>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</si>
  <si>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</si>
  <si>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</si>
  <si>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</si>
  <si>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</si>
  <si>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</si>
  <si>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</si>
  <si>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</si>
  <si>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</si>
  <si>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</si>
  <si>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</si>
  <si>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</si>
  <si>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</si>
  <si>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</si>
  <si>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</si>
  <si>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</si>
  <si>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</si>
  <si>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</si>
  <si>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</si>
  <si>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</si>
  <si>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</si>
  <si>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</si>
  <si>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</si>
  <si>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</si>
  <si>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</si>
  <si>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</si>
  <si>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</si>
  <si>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</si>
  <si>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</si>
  <si>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</si>
  <si>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</si>
  <si>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</si>
  <si>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</si>
  <si>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</si>
  <si>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</si>
  <si>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</si>
  <si>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</si>
  <si>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</si>
  <si>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</si>
  <si>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</si>
  <si>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</si>
  <si>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</si>
  <si>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</si>
  <si>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</si>
  <si>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</si>
  <si>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</si>
  <si>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</si>
  <si>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</si>
  <si>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</si>
  <si>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</si>
  <si>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</si>
  <si>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</si>
  <si>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</si>
  <si>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</si>
  <si>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</si>
  <si>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</si>
  <si>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</si>
  <si>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</si>
  <si>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</si>
  <si>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</si>
  <si>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</si>
  <si>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</si>
  <si>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</si>
  <si>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</si>
  <si>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</si>
  <si>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</si>
  <si>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</si>
  <si>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</si>
  <si>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</si>
  <si>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</si>
  <si>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</si>
  <si>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</si>
  <si>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</si>
  <si>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</si>
  <si>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</si>
  <si>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</si>
  <si>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</si>
  <si>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</si>
  <si>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</si>
  <si>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</si>
  <si>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</si>
  <si>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</si>
  <si>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</si>
  <si>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</si>
  <si>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</si>
  <si>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</si>
  <si>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</si>
  <si>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</si>
  <si>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</si>
  <si>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</si>
  <si>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</si>
  <si>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</si>
  <si>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</si>
  <si>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</si>
  <si>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</si>
  <si>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</si>
  <si>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</si>
  <si>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</si>
  <si>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</si>
  <si>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</si>
  <si>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</si>
  <si>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</si>
  <si>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</si>
  <si>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</si>
  <si>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</si>
  <si>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</si>
  <si>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</si>
  <si>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</si>
  <si>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</si>
  <si>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</si>
  <si>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</si>
  <si>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</si>
  <si>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</si>
  <si>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</si>
  <si>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</si>
  <si>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</si>
  <si>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</si>
  <si>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</si>
  <si>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</si>
  <si>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</si>
  <si>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</si>
  <si>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</si>
  <si>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</si>
  <si>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</si>
  <si>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</si>
  <si>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</si>
  <si>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</si>
  <si>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</si>
  <si>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</si>
  <si>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</si>
  <si>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</si>
  <si>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</si>
  <si>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</si>
  <si>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</si>
  <si>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</si>
  <si>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</si>
  <si>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</si>
  <si>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</si>
  <si>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</si>
  <si>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</si>
  <si>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</si>
  <si>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</si>
  <si>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</si>
  <si>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</si>
  <si>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</si>
  <si>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</si>
  <si>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</si>
  <si>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</si>
  <si>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</si>
  <si>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</si>
  <si>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</si>
  <si>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</si>
  <si>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</si>
  <si>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</si>
  <si>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</si>
  <si>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</si>
  <si>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</si>
  <si>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</si>
  <si>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</si>
  <si>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</si>
  <si>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</si>
  <si>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</si>
  <si>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</si>
  <si>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</si>
  <si>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</si>
  <si>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</si>
  <si>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</si>
  <si>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</si>
  <si>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</si>
  <si>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</si>
  <si>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</si>
  <si>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</si>
  <si>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</si>
  <si>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</si>
  <si>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</si>
  <si>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</si>
  <si>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</si>
  <si>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</si>
  <si>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</si>
  <si>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</si>
  <si>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</si>
  <si>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</si>
  <si>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</si>
  <si>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</si>
  <si>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</si>
  <si>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</si>
  <si>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</si>
  <si>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</si>
  <si>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</si>
  <si>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</si>
  <si>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</si>
  <si>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</si>
  <si>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</si>
  <si>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</si>
  <si>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</si>
  <si>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</si>
  <si>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</si>
  <si>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</si>
  <si>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</si>
  <si>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</si>
  <si>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</si>
  <si>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</si>
  <si>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</si>
  <si>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</si>
  <si>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</si>
  <si>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</si>
  <si>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</si>
  <si>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</si>
  <si>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</si>
  <si>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</si>
  <si>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</si>
  <si>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</si>
  <si>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</si>
  <si>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</si>
  <si>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</si>
  <si>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</si>
  <si>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</si>
  <si>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</si>
  <si>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</si>
  <si>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</si>
  <si>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</si>
  <si>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</si>
  <si>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</si>
  <si>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</si>
  <si>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</si>
  <si>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</si>
  <si>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</si>
  <si>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</si>
  <si>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</si>
  <si>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</si>
  <si>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</si>
  <si>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</si>
  <si>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</si>
  <si>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</si>
  <si>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</si>
  <si>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</si>
  <si>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</si>
  <si>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</si>
  <si>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</si>
  <si>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</si>
  <si>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</si>
  <si>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</si>
  <si>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</si>
  <si>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</si>
  <si>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</si>
  <si>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</si>
  <si>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</si>
  <si>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</si>
  <si>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</si>
  <si>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</si>
  <si>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</si>
  <si>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</si>
  <si>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</si>
  <si>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</si>
  <si>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</si>
  <si>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</si>
  <si>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</si>
  <si>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</si>
  <si>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</si>
  <si>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</si>
  <si>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</si>
  <si>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</si>
  <si>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</si>
  <si>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</si>
  <si>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</si>
  <si>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</si>
  <si>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</si>
  <si>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</si>
  <si>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</si>
  <si>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</si>
  <si>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</si>
  <si>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</si>
  <si>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</si>
  <si>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</si>
  <si>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</si>
  <si>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</si>
  <si>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</si>
  <si>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</si>
  <si>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</si>
  <si>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</si>
  <si>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</si>
  <si>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</si>
  <si>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</si>
  <si>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</si>
  <si>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</si>
  <si>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</si>
  <si>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</si>
  <si>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</si>
  <si>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</si>
  <si>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</si>
  <si>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</si>
  <si>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</si>
  <si>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</si>
  <si>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</si>
  <si>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</si>
  <si>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</si>
  <si>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</si>
  <si>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</si>
  <si>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</si>
  <si>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</si>
  <si>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</si>
  <si>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</si>
  <si>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</si>
  <si>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</si>
  <si>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</si>
  <si>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</si>
  <si>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</si>
  <si>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</si>
  <si>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</si>
  <si>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</si>
  <si>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</si>
  <si>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</si>
  <si>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</si>
  <si>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</si>
  <si>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</si>
  <si>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</si>
  <si>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</si>
  <si>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</si>
  <si>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</si>
  <si>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</si>
  <si>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</si>
  <si>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</si>
  <si>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</si>
  <si>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</si>
  <si>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</si>
  <si>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</si>
  <si>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</si>
  <si>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</si>
  <si>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</si>
  <si>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</si>
  <si>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</si>
  <si>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</si>
  <si>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</si>
  <si>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</si>
  <si>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</si>
  <si>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</si>
  <si>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</si>
  <si>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</si>
  <si>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</si>
  <si>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</si>
  <si>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</si>
  <si>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</si>
  <si>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</si>
  <si>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</si>
  <si>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</si>
  <si>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</si>
  <si>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</si>
  <si>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</si>
  <si>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</si>
  <si>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</si>
  <si>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</si>
  <si>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</si>
  <si>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</si>
  <si>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</si>
  <si>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</si>
  <si>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</si>
  <si>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</si>
  <si>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</si>
  <si>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</si>
  <si>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</si>
  <si>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</si>
  <si>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</si>
  <si>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</si>
  <si>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</si>
  <si>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</si>
  <si>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</si>
  <si>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</si>
  <si>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</si>
  <si>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</si>
  <si>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</si>
  <si>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</si>
  <si>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</si>
  <si>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</si>
  <si>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</si>
  <si>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</si>
  <si>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</si>
  <si>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</si>
  <si>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</si>
  <si>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</si>
  <si>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</si>
  <si>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</si>
  <si>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</si>
  <si>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</si>
  <si>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</si>
  <si>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</si>
  <si>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</si>
  <si>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</si>
  <si>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</si>
  <si>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</si>
  <si>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</si>
  <si>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</si>
  <si>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</si>
  <si>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</si>
  <si>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</si>
  <si>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</si>
  <si>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</si>
  <si>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</si>
  <si>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</si>
  <si>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</si>
  <si>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</si>
  <si>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</si>
  <si>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</si>
  <si>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</si>
  <si>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</si>
  <si>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</si>
  <si>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</si>
  <si>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</si>
  <si>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</si>
  <si>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</si>
  <si>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</si>
  <si>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</si>
  <si>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</si>
  <si>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</si>
  <si>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</si>
  <si>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</si>
  <si>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</si>
  <si>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</si>
  <si>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</si>
  <si>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</si>
  <si>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</si>
  <si>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</si>
  <si>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</si>
  <si>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</si>
  <si>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</si>
  <si>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</si>
  <si>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</si>
  <si>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</si>
  <si>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</si>
  <si>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</si>
  <si>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</si>
  <si>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</si>
  <si>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</si>
  <si>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</si>
  <si>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</si>
  <si>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</si>
  <si>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</si>
  <si>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</si>
  <si>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</si>
  <si>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</si>
  <si>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</si>
  <si>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</si>
  <si>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</si>
  <si>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</si>
  <si>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</si>
  <si>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</si>
  <si>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</si>
  <si>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</si>
  <si>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</si>
  <si>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</si>
  <si>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</si>
  <si>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</si>
  <si>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</si>
  <si>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</si>
  <si>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</si>
  <si>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</si>
  <si>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</si>
  <si>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</si>
  <si>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</si>
  <si>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</si>
  <si>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</si>
  <si>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</si>
  <si>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</si>
  <si>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</si>
  <si>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</si>
  <si>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</si>
  <si>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</si>
  <si>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</si>
  <si>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</si>
  <si>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</si>
  <si>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</si>
  <si>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</si>
  <si>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</si>
  <si>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</si>
  <si>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</si>
  <si>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</si>
  <si>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</si>
  <si>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</si>
  <si>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</si>
  <si>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</si>
  <si>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</si>
  <si>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</si>
  <si>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</si>
  <si>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</si>
  <si>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</si>
  <si>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</si>
  <si>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</si>
  <si>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</si>
  <si>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</si>
  <si>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</si>
  <si>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</si>
  <si>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</si>
  <si>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</si>
  <si>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</si>
  <si>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</si>
  <si>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</si>
  <si>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</si>
  <si>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</si>
  <si>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</si>
  <si>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</si>
  <si>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</si>
  <si>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</si>
  <si>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</si>
  <si>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</si>
  <si>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</si>
  <si>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</si>
  <si>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</si>
  <si>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</si>
  <si>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</si>
  <si>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</si>
  <si>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</si>
  <si>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</si>
  <si>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</si>
  <si>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</si>
  <si>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</si>
  <si>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</si>
  <si>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</si>
  <si>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</si>
  <si>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</si>
  <si>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</si>
  <si>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</si>
  <si>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</si>
  <si>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</si>
  <si>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</si>
  <si>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</si>
  <si>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</si>
  <si>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</si>
  <si>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</si>
  <si>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</si>
  <si>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</si>
  <si>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</si>
  <si>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</si>
  <si>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</si>
  <si>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</si>
  <si>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</si>
  <si>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</si>
  <si>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</si>
  <si>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</si>
  <si>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</si>
  <si>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</si>
  <si>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</si>
  <si>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</si>
  <si>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</si>
  <si>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</si>
  <si>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</si>
  <si>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</si>
  <si>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</si>
  <si>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</si>
  <si>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</si>
  <si>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</si>
  <si>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</si>
  <si>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</si>
  <si>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</si>
  <si>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</si>
  <si>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</si>
  <si>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</si>
  <si>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</si>
  <si>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</si>
  <si>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</si>
  <si>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</si>
  <si>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</si>
  <si>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</si>
  <si>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</si>
  <si>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</si>
  <si>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</si>
  <si>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</si>
  <si>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</si>
  <si>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</si>
  <si>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</si>
  <si>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</si>
  <si>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</si>
  <si>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</si>
  <si>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</si>
  <si>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</si>
  <si>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</si>
  <si>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</si>
  <si>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</si>
  <si>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</si>
  <si>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</si>
  <si>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</si>
  <si>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</si>
  <si>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</si>
  <si>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</si>
  <si>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</si>
  <si>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</si>
  <si>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</si>
  <si>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</si>
  <si>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</si>
  <si>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</si>
  <si>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</si>
  <si>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</si>
  <si>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</si>
  <si>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</si>
  <si>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</si>
  <si>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</si>
  <si>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</si>
  <si>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</si>
  <si>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</si>
  <si>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</si>
  <si>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</si>
  <si>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</si>
  <si>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</si>
  <si>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</si>
  <si>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</si>
  <si>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</si>
  <si>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</si>
  <si>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</si>
  <si>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</si>
  <si>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</si>
  <si>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</si>
  <si>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</si>
  <si>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</si>
  <si>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</si>
  <si>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</si>
  <si>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</si>
  <si>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</si>
  <si>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</si>
  <si>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</si>
  <si>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</si>
  <si>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</si>
  <si>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</si>
  <si>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</si>
  <si>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</si>
  <si>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</si>
  <si>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</si>
  <si>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</si>
  <si>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</si>
  <si>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</si>
  <si>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</si>
  <si>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</si>
  <si>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</si>
  <si>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</si>
  <si>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</si>
  <si>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</si>
  <si>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</si>
  <si>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</si>
  <si>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</si>
  <si>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</si>
  <si>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</si>
  <si>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</si>
  <si>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</si>
  <si>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</si>
  <si>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</si>
  <si>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</si>
  <si>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</si>
  <si>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</si>
  <si>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</si>
  <si>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</si>
  <si>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</si>
  <si>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</si>
  <si>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</si>
  <si>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</si>
  <si>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</si>
  <si>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</si>
  <si>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</si>
  <si>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</si>
  <si>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</si>
  <si>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</si>
  <si>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</si>
  <si>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</si>
  <si>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</si>
  <si>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</si>
  <si>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</si>
  <si>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</si>
  <si>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</si>
  <si>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</si>
  <si>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</si>
  <si>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</si>
  <si>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</si>
  <si>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</si>
  <si>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</si>
  <si>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</si>
  <si>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</si>
  <si>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</si>
  <si>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</si>
  <si>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</si>
  <si>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</si>
  <si>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</si>
  <si>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</si>
  <si>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</si>
  <si>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</si>
  <si>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</si>
  <si>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</si>
  <si>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</si>
  <si>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</si>
  <si>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</si>
  <si>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</si>
  <si>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</si>
  <si>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</si>
  <si>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</si>
  <si>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</si>
  <si>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</si>
  <si>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</si>
  <si>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</si>
  <si>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</si>
  <si>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</si>
  <si>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</si>
  <si>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</si>
  <si>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</si>
  <si>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</si>
  <si>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</si>
  <si>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</si>
  <si>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</si>
  <si>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</si>
  <si>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</si>
  <si>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</si>
  <si>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</si>
  <si>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</si>
  <si>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</si>
  <si>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</si>
  <si>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</si>
  <si>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</si>
  <si>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</si>
  <si>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</si>
  <si>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</si>
  <si>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</si>
  <si>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</si>
  <si>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</si>
  <si>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</si>
  <si>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</si>
  <si>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</si>
  <si>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</si>
  <si>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</si>
  <si>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</si>
  <si>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</si>
  <si>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</si>
  <si>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</si>
  <si>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</si>
  <si>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</si>
  <si>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</si>
  <si>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</si>
  <si>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</si>
  <si>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</si>
  <si>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</si>
  <si>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</si>
  <si>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</si>
  <si>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</si>
  <si>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</si>
  <si>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</si>
  <si>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</si>
  <si>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</si>
  <si>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</si>
  <si>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</si>
  <si>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</si>
  <si>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</si>
  <si>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</si>
  <si>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</si>
  <si>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</si>
  <si>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</si>
  <si>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</si>
  <si>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</si>
  <si>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</si>
  <si>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</si>
  <si>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</si>
  <si>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</si>
  <si>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</si>
  <si>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</si>
  <si>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</si>
  <si>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</si>
  <si>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</si>
  <si>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</si>
  <si>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</si>
  <si>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</si>
  <si>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</si>
  <si>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</si>
  <si>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</si>
  <si>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</si>
  <si>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</si>
  <si>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</si>
  <si>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</si>
  <si>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</si>
  <si>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</si>
  <si>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</si>
  <si>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</si>
  <si>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</si>
  <si>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</si>
  <si>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</si>
  <si>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</si>
  <si>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</si>
  <si>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</si>
  <si>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</si>
  <si>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</si>
  <si>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</si>
  <si>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</si>
  <si>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</si>
  <si>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</si>
  <si>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</si>
  <si>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</si>
  <si>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</si>
  <si>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</si>
  <si>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</si>
  <si>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</si>
  <si>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</si>
  <si>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</si>
  <si>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</si>
  <si>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</si>
  <si>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</si>
  <si>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</si>
  <si>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</si>
  <si>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</si>
  <si>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</si>
  <si>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</si>
  <si>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</si>
  <si>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</si>
  <si>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</si>
  <si>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</si>
  <si>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</si>
  <si>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</si>
  <si>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</si>
  <si>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</si>
  <si>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</si>
  <si>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</si>
  <si>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</si>
  <si>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</si>
  <si>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</si>
  <si>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</si>
  <si>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</si>
  <si>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</si>
  <si>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</si>
  <si>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</si>
  <si>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</si>
  <si>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</si>
  <si>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</si>
  <si>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</si>
  <si>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</si>
  <si>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</si>
  <si>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</si>
  <si>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</si>
  <si>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</si>
  <si>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</si>
  <si>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</si>
  <si>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</si>
  <si>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</si>
  <si>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</si>
  <si>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</si>
  <si>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</si>
  <si>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</si>
  <si>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</si>
  <si>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</si>
  <si>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</si>
  <si>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</si>
  <si>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</si>
  <si>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</si>
  <si>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</si>
  <si>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</si>
  <si>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</si>
  <si>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</si>
  <si>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</si>
  <si>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</si>
  <si>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</si>
  <si>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</si>
  <si>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</si>
  <si>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</si>
  <si>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</si>
  <si>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</si>
  <si>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</si>
  <si>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</si>
  <si>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</si>
  <si>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</si>
  <si>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</si>
  <si>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</si>
  <si>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</si>
  <si>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</si>
  <si>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</si>
  <si>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</si>
  <si>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</si>
  <si>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</si>
  <si>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</si>
  <si>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</si>
  <si>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</si>
  <si>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</si>
  <si>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</si>
  <si>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</si>
  <si>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</si>
  <si>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</si>
  <si>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</si>
  <si>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</si>
  <si>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</si>
  <si>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</si>
  <si>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</si>
  <si>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</si>
  <si>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</si>
  <si>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</si>
  <si>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</si>
  <si>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</si>
  <si>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</si>
  <si>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</si>
  <si>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</si>
  <si>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</si>
  <si>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</si>
  <si>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</si>
  <si>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</si>
  <si>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</si>
  <si>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</si>
  <si>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</si>
  <si>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</si>
  <si>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</si>
  <si>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</si>
  <si>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</si>
  <si>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</si>
  <si>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</si>
  <si>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</si>
  <si>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</si>
  <si>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</si>
  <si>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</si>
  <si>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</si>
  <si>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</si>
  <si>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</si>
  <si>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</si>
  <si>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</si>
  <si>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</si>
  <si>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</si>
  <si>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</si>
  <si>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</si>
  <si>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</si>
  <si>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</si>
  <si>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</si>
  <si>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</si>
  <si>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</si>
  <si>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</si>
  <si>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</si>
  <si>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</si>
  <si>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</si>
  <si>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</si>
  <si>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</si>
  <si>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</si>
  <si>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</si>
  <si>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</si>
  <si>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</si>
  <si>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</si>
  <si>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</si>
  <si>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</si>
  <si>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</si>
  <si>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</si>
  <si>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</si>
  <si>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</si>
  <si>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</si>
  <si>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</si>
  <si>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</si>
  <si>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</si>
  <si>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</si>
  <si>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</si>
  <si>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</si>
  <si>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</si>
  <si>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</si>
  <si>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</si>
  <si>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</si>
  <si>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</si>
  <si>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</si>
  <si>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</si>
  <si>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</si>
  <si>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</si>
  <si>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</si>
  <si>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</si>
  <si>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</si>
  <si>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</si>
  <si>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</si>
  <si>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</si>
  <si>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</si>
  <si>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</si>
  <si>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</si>
  <si>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</si>
  <si>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</si>
  <si>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</si>
  <si>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</si>
  <si>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</si>
  <si>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</si>
  <si>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</si>
  <si>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</si>
  <si>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</si>
  <si>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</si>
  <si>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</si>
  <si>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</si>
  <si>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</si>
  <si>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</si>
  <si>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</si>
  <si>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</si>
  <si>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</si>
  <si>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</si>
  <si>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</si>
  <si>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</si>
  <si>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</si>
  <si>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</si>
  <si>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</si>
  <si>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</si>
  <si>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</si>
  <si>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</si>
  <si>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</si>
  <si>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</si>
  <si>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</si>
  <si>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</si>
  <si>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</si>
  <si>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</si>
  <si>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</si>
  <si>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</si>
  <si>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</si>
  <si>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</si>
  <si>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</si>
  <si>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</si>
  <si>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</si>
  <si>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</si>
  <si>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</si>
  <si>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</si>
  <si>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</si>
  <si>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</si>
  <si>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</si>
  <si>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</si>
  <si>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</si>
  <si>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</si>
  <si>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</si>
  <si>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</si>
  <si>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</si>
  <si>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</si>
  <si>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</si>
  <si>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</si>
  <si>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</si>
  <si>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</si>
  <si>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</si>
  <si>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</si>
  <si>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</si>
  <si>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</si>
  <si>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</si>
  <si>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</si>
  <si>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</si>
  <si>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</si>
  <si>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</si>
  <si>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</si>
  <si>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</si>
  <si>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</si>
  <si>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</si>
  <si>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</si>
  <si>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</si>
  <si>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</si>
  <si>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</si>
  <si>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</si>
  <si>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</si>
  <si>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</si>
  <si>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</si>
  <si>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</si>
  <si>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</si>
  <si>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</si>
  <si>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</si>
  <si>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</si>
  <si>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</si>
  <si>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</si>
  <si>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</si>
  <si>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</si>
  <si>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</si>
  <si>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</si>
  <si>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</si>
  <si>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</si>
  <si>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</si>
  <si>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</si>
  <si>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</si>
  <si>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</si>
  <si>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</si>
  <si>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</si>
  <si>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</si>
  <si>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</si>
  <si>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</si>
  <si>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</si>
  <si>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</si>
  <si>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</si>
  <si>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</si>
  <si>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</si>
  <si>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</si>
  <si>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</si>
  <si>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</si>
  <si>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</si>
  <si>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</si>
  <si>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</si>
  <si>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</si>
  <si>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</si>
  <si>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</si>
  <si>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</si>
  <si>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</si>
  <si>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</si>
  <si>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</si>
  <si>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</si>
  <si>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</si>
  <si>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</si>
  <si>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</si>
  <si>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</si>
  <si>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</si>
  <si>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</si>
  <si>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</si>
  <si>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</si>
  <si>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</si>
  <si>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</si>
  <si>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</si>
  <si>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</si>
  <si>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</si>
  <si>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</si>
  <si>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</si>
  <si>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</si>
  <si>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</si>
  <si>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</si>
  <si>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</si>
  <si>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</si>
  <si>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</si>
  <si>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</si>
  <si>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</si>
  <si>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</si>
  <si>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</si>
  <si>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</si>
  <si>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</si>
  <si>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</si>
  <si>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</si>
  <si>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</si>
  <si>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</si>
  <si>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</si>
  <si>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</si>
  <si>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</si>
  <si>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</si>
  <si>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</si>
  <si>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</si>
  <si>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</si>
  <si>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</si>
  <si>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</si>
  <si>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</si>
  <si>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</si>
  <si>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</si>
  <si>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</si>
  <si>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</si>
  <si>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</si>
  <si>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</si>
  <si>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</si>
  <si>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</si>
  <si>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</si>
  <si>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</si>
  <si>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</si>
  <si>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</si>
  <si>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</si>
  <si>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</si>
  <si>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</si>
  <si>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</si>
  <si>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</si>
  <si>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</si>
  <si>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</si>
  <si>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</si>
  <si>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</si>
  <si>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</si>
  <si>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</si>
  <si>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</si>
  <si>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</si>
  <si>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</si>
  <si>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</si>
  <si>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</si>
  <si>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</si>
  <si>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</si>
  <si>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</si>
  <si>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</si>
  <si>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</si>
  <si>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</si>
  <si>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</si>
  <si>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</si>
  <si>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</si>
  <si>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</si>
  <si>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</si>
  <si>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</si>
  <si>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</si>
  <si>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</si>
  <si>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</si>
  <si>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</si>
  <si>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</si>
  <si>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</si>
  <si>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</si>
  <si>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</si>
  <si>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</si>
  <si>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</si>
  <si>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</si>
  <si>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</si>
  <si>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</si>
  <si>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</si>
  <si>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</si>
  <si>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</si>
  <si>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</si>
  <si>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</si>
  <si>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</si>
  <si>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</si>
  <si>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</si>
  <si>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</si>
  <si>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</si>
  <si>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</si>
  <si>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</si>
  <si>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</si>
  <si>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</si>
  <si>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</si>
  <si>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</si>
  <si>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</si>
  <si>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</si>
  <si>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</si>
  <si>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</si>
  <si>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</si>
  <si>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</si>
  <si>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</si>
  <si>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</si>
  <si>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</si>
  <si>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</si>
  <si>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</si>
  <si>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</si>
  <si>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</si>
  <si>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</si>
  <si>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</si>
  <si>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</si>
  <si>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</si>
  <si>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</si>
  <si>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</si>
  <si>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</si>
  <si>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</si>
  <si>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</si>
  <si>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</si>
  <si>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</si>
  <si>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</si>
  <si>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</si>
  <si>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</si>
  <si>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</si>
  <si>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</si>
  <si>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</si>
  <si>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</si>
  <si>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</si>
  <si>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</si>
  <si>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</si>
  <si>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</si>
  <si>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</si>
  <si>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</si>
  <si>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</si>
  <si>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</si>
  <si>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</si>
  <si>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</si>
  <si>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</si>
  <si>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</si>
  <si>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</si>
  <si>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</si>
  <si>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</si>
  <si>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</si>
  <si>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</si>
  <si>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</si>
  <si>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</si>
  <si>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</si>
  <si>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</si>
  <si>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</si>
  <si>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</si>
  <si>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</si>
  <si>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</si>
  <si>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</si>
  <si>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</si>
  <si>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</si>
  <si>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</si>
  <si>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</si>
  <si>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</si>
  <si>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</si>
  <si>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</si>
  <si>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</si>
  <si>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</si>
  <si>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</si>
  <si>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</si>
  <si>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</si>
  <si>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</si>
  <si>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</si>
  <si>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</si>
  <si>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</si>
  <si>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</si>
  <si>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</si>
  <si>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</si>
  <si>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</si>
  <si>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</si>
  <si>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</si>
  <si>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</si>
  <si>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</si>
  <si>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</si>
  <si>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</si>
  <si>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</si>
  <si>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</si>
  <si>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</si>
  <si>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</si>
  <si>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</si>
  <si>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</si>
  <si>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</si>
  <si>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</si>
  <si>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</si>
  <si>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</si>
  <si>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</si>
  <si>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</si>
  <si>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</si>
  <si>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</si>
  <si>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</si>
  <si>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</si>
  <si>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</si>
  <si>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</si>
  <si>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</si>
  <si>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</si>
  <si>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</si>
  <si>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</si>
  <si>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</si>
  <si>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</si>
  <si>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</si>
  <si>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</si>
  <si>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</si>
  <si>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</si>
  <si>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</si>
  <si>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</si>
  <si>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</si>
  <si>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</si>
  <si>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</si>
  <si>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</si>
  <si>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</si>
  <si>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</si>
  <si>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</si>
  <si>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</si>
  <si>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</si>
  <si>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</si>
  <si>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</si>
  <si>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</si>
  <si>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</si>
  <si>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</si>
  <si>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</si>
  <si>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</si>
  <si>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</si>
  <si>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</si>
  <si>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</si>
  <si>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</si>
  <si>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</si>
  <si>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</si>
  <si>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</si>
  <si>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</si>
  <si>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</si>
  <si>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</si>
  <si>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</si>
  <si>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</si>
  <si>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</si>
  <si>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</si>
  <si>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</si>
  <si>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</si>
  <si>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</si>
  <si>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</si>
  <si>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</si>
  <si>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</si>
  <si>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</si>
  <si>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</si>
  <si>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</si>
  <si>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</si>
  <si>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</si>
  <si>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</si>
  <si>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</si>
  <si>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</si>
  <si>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</si>
  <si>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</si>
  <si>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</si>
  <si>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</si>
  <si>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</si>
  <si>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</si>
  <si>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</si>
  <si>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</si>
  <si>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</si>
  <si>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</si>
  <si>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</si>
  <si>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</si>
  <si>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</si>
  <si>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</si>
  <si>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</si>
  <si>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</si>
  <si>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</si>
  <si>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</si>
  <si>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</si>
  <si>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</si>
  <si>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</si>
  <si>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</si>
  <si>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</si>
  <si>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</si>
  <si>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</si>
  <si>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</si>
  <si>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</si>
  <si>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</si>
  <si>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</si>
  <si>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</si>
  <si>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</si>
  <si>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</si>
  <si>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</si>
  <si>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</si>
  <si>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</si>
  <si>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</si>
  <si>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</si>
  <si>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</si>
  <si>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</si>
  <si>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</si>
  <si>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</si>
  <si>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</si>
  <si>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</si>
  <si>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</si>
  <si>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</si>
  <si>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</si>
  <si>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</si>
  <si>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</si>
  <si>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</si>
  <si>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</si>
  <si>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</si>
  <si>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</si>
  <si>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</si>
  <si>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</si>
  <si>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</si>
  <si>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</si>
  <si>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</si>
  <si>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</si>
  <si>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</si>
  <si>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</si>
  <si>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</si>
  <si>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</si>
  <si>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</si>
  <si>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</si>
  <si>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</si>
  <si>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</si>
  <si>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</si>
  <si>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</si>
  <si>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</si>
  <si>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</si>
  <si>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</si>
  <si>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</si>
  <si>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</si>
  <si>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</si>
  <si>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</si>
  <si>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</si>
  <si>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</si>
  <si>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</si>
  <si>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</si>
  <si>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</si>
  <si>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</si>
  <si>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</si>
  <si>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</si>
  <si>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</si>
  <si>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</si>
  <si>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</si>
  <si>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</si>
  <si>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</si>
  <si>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</si>
  <si>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</si>
  <si>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</si>
  <si>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</si>
  <si>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</si>
  <si>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</si>
  <si>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</si>
  <si>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</si>
  <si>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</si>
  <si>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</si>
  <si>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</si>
  <si>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</si>
  <si>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</si>
  <si>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</si>
  <si>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</si>
  <si>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</si>
  <si>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</si>
  <si>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</si>
  <si>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</si>
  <si>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</si>
  <si>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</si>
  <si>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</si>
  <si>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</si>
  <si>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</si>
  <si>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</si>
  <si>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</si>
  <si>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</si>
  <si>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</si>
  <si>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</si>
  <si>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</si>
  <si>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</si>
  <si>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</si>
  <si>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</si>
  <si>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</si>
  <si>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</si>
  <si>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</si>
  <si>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</si>
  <si>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</si>
  <si>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</si>
  <si>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</si>
  <si>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</si>
  <si>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</si>
  <si>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</si>
  <si>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</si>
  <si>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</si>
  <si>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</si>
  <si>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</si>
  <si>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</si>
  <si>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</si>
  <si>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</si>
  <si>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</si>
  <si>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</si>
  <si>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</si>
  <si>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</si>
  <si>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</si>
  <si>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</si>
  <si>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</si>
  <si>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</si>
  <si>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</si>
  <si>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</si>
  <si>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</si>
  <si>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</si>
  <si>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</si>
  <si>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</si>
  <si>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</si>
  <si>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</si>
  <si>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</si>
  <si>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</si>
  <si>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</si>
  <si>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</si>
  <si>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</si>
  <si>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</si>
  <si>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</si>
  <si>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</si>
  <si>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</si>
  <si>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</si>
  <si>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</si>
  <si>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</si>
  <si>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</si>
  <si>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</si>
  <si>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</si>
  <si>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</si>
  <si>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</si>
  <si>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</si>
  <si>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</si>
  <si>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</si>
  <si>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</si>
  <si>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</si>
  <si>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</si>
  <si>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</si>
  <si>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</si>
  <si>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</si>
  <si>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</si>
  <si>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</si>
  <si>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</si>
  <si>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</si>
  <si>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</si>
  <si>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</si>
  <si>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</si>
  <si>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</si>
  <si>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</si>
  <si>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</si>
  <si>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</si>
  <si>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</si>
  <si>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</si>
  <si>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</si>
  <si>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</si>
  <si>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</si>
  <si>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</si>
  <si>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</si>
  <si>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</si>
  <si>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</si>
  <si>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</si>
  <si>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</si>
  <si>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</si>
  <si>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</si>
  <si>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</si>
  <si>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</si>
  <si>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</si>
  <si>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</si>
  <si>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</si>
  <si>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</si>
  <si>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</si>
  <si>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</si>
  <si>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</si>
  <si>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</si>
  <si>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</si>
  <si>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</si>
  <si>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</si>
  <si>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</si>
  <si>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</si>
  <si>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</si>
  <si>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</si>
  <si>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</si>
  <si>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</si>
  <si>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</si>
  <si>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</si>
  <si>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</si>
  <si>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</si>
  <si>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</si>
  <si>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</si>
  <si>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</si>
  <si>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</si>
  <si>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</si>
  <si>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</si>
  <si>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</si>
  <si>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</si>
  <si>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</si>
  <si>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</si>
  <si>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</si>
  <si>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</si>
  <si>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</si>
  <si>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</si>
  <si>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</si>
  <si>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</si>
  <si>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</si>
  <si>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</si>
  <si>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</si>
  <si>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</si>
  <si>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</si>
  <si>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</si>
  <si>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</si>
  <si>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</si>
  <si>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</si>
  <si>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</si>
  <si>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</si>
  <si>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</si>
  <si>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</si>
  <si>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</si>
  <si>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</si>
  <si>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</si>
  <si>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</si>
  <si>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</si>
  <si>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</si>
  <si>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</si>
  <si>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</si>
  <si>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</si>
  <si>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</si>
  <si>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</si>
  <si>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</si>
  <si>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</si>
  <si>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</si>
  <si>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</si>
  <si>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</si>
  <si>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</si>
  <si>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</si>
  <si>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</si>
  <si>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</si>
  <si>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</si>
  <si>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</si>
  <si>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</si>
  <si>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</si>
  <si>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</si>
  <si>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</si>
  <si>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</si>
  <si>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</si>
  <si>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</si>
  <si>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</si>
  <si>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</si>
  <si>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</si>
  <si>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</si>
  <si>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</si>
  <si>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</si>
  <si>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</si>
  <si>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</si>
  <si>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</si>
  <si>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</si>
  <si>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</si>
  <si>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</si>
  <si>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</si>
  <si>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</si>
  <si>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</si>
  <si>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</si>
  <si>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</si>
  <si>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</si>
  <si>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</si>
  <si>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</si>
  <si>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</si>
  <si>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</si>
  <si>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</si>
  <si>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</si>
  <si>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</si>
  <si>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</si>
  <si>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</si>
  <si>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</si>
  <si>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</si>
  <si>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</si>
  <si>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</si>
  <si>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</si>
  <si>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</si>
  <si>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</si>
  <si>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</si>
  <si>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</si>
  <si>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</si>
  <si>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</si>
  <si>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</si>
  <si>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</si>
  <si>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</si>
  <si>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</si>
  <si>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</si>
  <si>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</si>
  <si>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</si>
  <si>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</si>
  <si>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</si>
  <si>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</si>
  <si>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</si>
  <si>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</si>
  <si>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</si>
  <si>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</si>
  <si>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</si>
  <si>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</si>
  <si>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</si>
  <si>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</si>
  <si>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</si>
  <si>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</si>
  <si>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</si>
  <si>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</si>
  <si>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</si>
  <si>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</si>
  <si>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</si>
  <si>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</si>
  <si>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</si>
  <si>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</si>
  <si>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</si>
  <si>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</si>
  <si>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</si>
  <si>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</si>
  <si>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</si>
  <si>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</si>
  <si>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</si>
  <si>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</si>
  <si>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</si>
  <si>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</si>
  <si>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</si>
  <si>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</si>
  <si>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</si>
  <si>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</si>
  <si>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</si>
  <si>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</si>
  <si>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</si>
  <si>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</si>
  <si>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</si>
  <si>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</si>
  <si>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</si>
  <si>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</si>
  <si>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</si>
  <si>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</si>
  <si>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</si>
  <si>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</si>
  <si>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</si>
  <si>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</si>
  <si>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</si>
  <si>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</si>
  <si>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</si>
  <si>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</si>
  <si>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</si>
  <si>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</si>
  <si>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</si>
  <si>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</si>
  <si>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</si>
  <si>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</si>
  <si>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</si>
  <si>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</si>
  <si>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</si>
  <si>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</si>
  <si>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</si>
  <si>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</si>
  <si>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</si>
  <si>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</si>
  <si>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</si>
  <si>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</si>
  <si>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</si>
  <si>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</si>
  <si>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</si>
  <si>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</si>
  <si>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</si>
  <si>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</si>
  <si>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</si>
  <si>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</si>
  <si>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</si>
  <si>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</si>
  <si>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</si>
  <si>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</si>
  <si>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</si>
  <si>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</si>
  <si>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</si>
  <si>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</si>
  <si>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</si>
  <si>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</si>
  <si>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</si>
  <si>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</si>
  <si>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</si>
  <si>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</si>
  <si>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</si>
  <si>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</si>
  <si>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</si>
  <si>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</si>
  <si>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</si>
  <si>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</si>
  <si>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</si>
  <si>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</si>
  <si>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</si>
  <si>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</si>
  <si>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</si>
  <si>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</si>
  <si>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</si>
  <si>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</si>
  <si>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</si>
  <si>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</si>
  <si>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</si>
  <si>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</si>
  <si>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</si>
  <si>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</si>
  <si>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</si>
  <si>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</si>
  <si>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</si>
  <si>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</si>
  <si>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</si>
  <si>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</si>
  <si>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</si>
  <si>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</si>
  <si>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</si>
  <si>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</si>
  <si>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</si>
  <si>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</si>
  <si>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</si>
  <si>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</si>
  <si>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</si>
  <si>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</si>
  <si>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</si>
  <si>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</si>
  <si>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</si>
  <si>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</si>
  <si>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</si>
  <si>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</si>
  <si>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</si>
  <si>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</si>
  <si>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</si>
  <si>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</si>
  <si>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</si>
  <si>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</si>
  <si>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</si>
  <si>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</si>
  <si>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</si>
  <si>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</si>
  <si>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</si>
  <si>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</si>
  <si>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</si>
  <si>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</si>
  <si>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</si>
  <si>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</si>
  <si>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</si>
  <si>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</si>
  <si>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</si>
  <si>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</si>
  <si>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</si>
  <si>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</si>
  <si>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</si>
  <si>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</si>
  <si>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</si>
  <si>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</si>
  <si>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</si>
  <si>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</si>
  <si>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</si>
  <si>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</si>
  <si>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</si>
  <si>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</si>
  <si>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</si>
  <si>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</si>
  <si>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</si>
  <si>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</si>
  <si>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</si>
  <si>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</si>
  <si>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</si>
  <si>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</si>
  <si>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</si>
  <si>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</si>
  <si>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</si>
  <si>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</si>
  <si>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</si>
  <si>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</si>
  <si>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</si>
  <si>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</si>
  <si>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</si>
  <si>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</si>
  <si>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</si>
  <si>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</si>
  <si>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</si>
  <si>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</si>
  <si>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</si>
  <si>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</si>
  <si>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</si>
  <si>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</si>
  <si>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</si>
  <si>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</si>
  <si>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</si>
  <si>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</si>
  <si>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</si>
  <si>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</si>
  <si>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</si>
  <si>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</si>
  <si>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</si>
  <si>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</si>
  <si>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</si>
  <si>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</si>
  <si>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</si>
  <si>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</si>
  <si>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</si>
  <si>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</si>
  <si>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</si>
  <si>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</si>
  <si>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</si>
  <si>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</si>
  <si>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</si>
  <si>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</si>
  <si>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</si>
  <si>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</si>
  <si>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</si>
  <si>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</si>
  <si>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</si>
  <si>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</si>
  <si>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</si>
  <si>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</si>
  <si>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</si>
  <si>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</si>
  <si>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</si>
  <si>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</si>
  <si>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</si>
  <si>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</si>
  <si>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</si>
  <si>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</si>
  <si>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</si>
  <si>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</si>
  <si>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</si>
  <si>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</si>
  <si>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</si>
  <si>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</si>
  <si>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</si>
  <si>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</si>
  <si>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</si>
  <si>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</si>
  <si>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</si>
  <si>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</si>
  <si>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</si>
  <si>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</si>
  <si>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</si>
  <si>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</si>
  <si>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</si>
  <si>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</si>
  <si>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</si>
  <si>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</si>
  <si>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</si>
  <si>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</si>
  <si>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</si>
  <si>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</si>
  <si>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</si>
  <si>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</si>
  <si>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</si>
  <si>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</si>
  <si>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</si>
  <si>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</si>
  <si>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</si>
  <si>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</si>
  <si>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</si>
  <si>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</si>
  <si>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</si>
  <si>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</si>
  <si>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</si>
  <si>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</si>
  <si>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</si>
  <si>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</si>
  <si>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</si>
  <si>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</si>
  <si>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</si>
  <si>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</si>
  <si>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</si>
  <si>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</si>
  <si>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</si>
  <si>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</si>
  <si>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</si>
  <si>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</si>
  <si>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</si>
  <si>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</si>
  <si>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</si>
  <si>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</si>
  <si>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</si>
  <si>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</si>
  <si>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</si>
  <si>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</si>
  <si>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</si>
  <si>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</si>
  <si>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</si>
  <si>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</si>
  <si>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</si>
  <si>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</si>
  <si>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</si>
  <si>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</si>
  <si>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</si>
  <si>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</si>
  <si>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</si>
  <si>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</si>
  <si>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</si>
  <si>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</si>
  <si>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</si>
  <si>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</si>
  <si>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</si>
  <si>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</si>
  <si>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</si>
  <si>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</si>
  <si>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</si>
  <si>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</si>
  <si>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</si>
  <si>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</si>
  <si>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</si>
  <si>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</si>
  <si>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</si>
  <si>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</si>
  <si>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</si>
  <si>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</si>
  <si>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</si>
  <si>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</si>
  <si>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</si>
  <si>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</si>
  <si>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</si>
  <si>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</si>
  <si>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</si>
  <si>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</si>
  <si>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</si>
  <si>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</si>
  <si>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</si>
  <si>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</si>
  <si>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</si>
  <si>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</si>
  <si>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</si>
  <si>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</si>
  <si>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</si>
  <si>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</si>
  <si>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</si>
  <si>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</si>
  <si>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</si>
  <si>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</si>
  <si>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</si>
  <si>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</si>
  <si>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</si>
  <si>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</si>
  <si>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</si>
  <si>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</si>
  <si>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</si>
  <si>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</si>
  <si>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</si>
  <si>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</si>
  <si>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</si>
  <si>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</si>
  <si>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</si>
  <si>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</si>
  <si>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</si>
  <si>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</si>
  <si>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</si>
  <si>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</si>
  <si>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</si>
  <si>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</si>
  <si>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</si>
  <si>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</si>
  <si>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</si>
  <si>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</si>
  <si>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</si>
  <si>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</si>
  <si>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</si>
  <si>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</si>
  <si>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</si>
  <si>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</si>
  <si>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</si>
  <si>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</si>
  <si>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</si>
  <si>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</si>
  <si>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</si>
  <si>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</si>
  <si>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</si>
  <si>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</si>
  <si>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</si>
  <si>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</si>
  <si>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</si>
  <si>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</si>
  <si>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</si>
  <si>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</si>
  <si>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</si>
  <si>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</si>
  <si>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</si>
  <si>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</si>
  <si>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</si>
  <si>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</si>
  <si>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</si>
  <si>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</si>
  <si>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</si>
  <si>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</si>
  <si>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</si>
  <si>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</si>
  <si>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</si>
  <si>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</si>
  <si>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</si>
  <si>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</si>
  <si>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</si>
  <si>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</si>
  <si>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</si>
  <si>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</si>
  <si>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</si>
  <si>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</si>
  <si>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</si>
  <si>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</si>
  <si>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</si>
  <si>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</si>
  <si>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</si>
  <si>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</si>
  <si>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</si>
  <si>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</si>
  <si>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</si>
  <si>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</si>
  <si>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</si>
  <si>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</si>
  <si>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</si>
  <si>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</si>
  <si>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</si>
  <si>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</si>
  <si>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</si>
  <si>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</si>
  <si>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</si>
  <si>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</si>
  <si>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</si>
  <si>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</si>
  <si>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</si>
  <si>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</si>
  <si>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</si>
  <si>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</si>
  <si>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</si>
  <si>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</si>
  <si>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</si>
  <si>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</si>
  <si>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</si>
  <si>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</si>
  <si>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</si>
  <si>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</si>
  <si>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</si>
  <si>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</si>
  <si>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</si>
  <si>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</si>
  <si>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</si>
  <si>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</si>
  <si>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</si>
  <si>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</si>
  <si>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</si>
  <si>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</si>
  <si>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</si>
  <si>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</si>
  <si>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</si>
  <si>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</si>
  <si>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</si>
  <si>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</si>
  <si>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</si>
  <si>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</si>
  <si>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</si>
  <si>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</si>
  <si>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</si>
  <si>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</si>
  <si>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</si>
  <si>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</si>
  <si>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</si>
  <si>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</si>
  <si>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</si>
  <si>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</si>
  <si>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</si>
  <si>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</si>
  <si>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</si>
  <si>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</si>
  <si>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</si>
  <si>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</si>
  <si>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</si>
  <si>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</si>
  <si>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</si>
  <si>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</si>
  <si>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</si>
  <si>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</si>
  <si>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</si>
  <si>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</si>
  <si>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</si>
  <si>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</si>
  <si>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</si>
  <si>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</si>
  <si>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</si>
  <si>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</si>
  <si>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</si>
  <si>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</si>
  <si>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</si>
  <si>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</si>
  <si>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</si>
  <si>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</si>
  <si>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</si>
  <si>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</si>
  <si>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</si>
  <si>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</si>
  <si>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</si>
  <si>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</si>
  <si>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</si>
  <si>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</si>
  <si>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</si>
  <si>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</si>
  <si>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</si>
  <si>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</si>
  <si>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</si>
  <si>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</si>
  <si>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</si>
  <si>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</si>
  <si>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</si>
  <si>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</si>
  <si>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</si>
  <si>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</si>
  <si>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</si>
  <si>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</si>
  <si>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</si>
  <si>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</si>
  <si>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</si>
  <si>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</si>
  <si>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</si>
  <si>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</si>
  <si>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</si>
  <si>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</si>
  <si>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</si>
  <si>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</si>
  <si>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</si>
  <si>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</si>
  <si>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</si>
  <si>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</si>
  <si>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</si>
  <si>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</si>
  <si>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</si>
  <si>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</si>
  <si>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</si>
  <si>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</si>
  <si>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</si>
  <si>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</si>
  <si>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</si>
  <si>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</si>
  <si>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</si>
  <si>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</si>
  <si>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</si>
  <si>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</si>
  <si>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</si>
  <si>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</si>
  <si>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</si>
  <si>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</si>
  <si>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</si>
  <si>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</si>
  <si>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</si>
  <si>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</si>
  <si>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</si>
  <si>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</si>
  <si>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</si>
  <si>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</si>
  <si>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</si>
  <si>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</si>
  <si>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</si>
  <si>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</si>
  <si>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</si>
  <si>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</si>
  <si>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</si>
  <si>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</si>
  <si>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</si>
  <si>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</si>
  <si>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</si>
  <si>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</si>
  <si>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</si>
  <si>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</si>
  <si>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</si>
  <si>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</si>
  <si>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</si>
  <si>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</si>
  <si>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</si>
  <si>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</si>
  <si>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</si>
  <si>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</si>
  <si>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</si>
  <si>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</si>
  <si>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</si>
  <si>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</si>
  <si>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</si>
  <si>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</si>
  <si>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</si>
  <si>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</si>
  <si>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</si>
  <si>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</si>
  <si>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</si>
  <si>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</si>
  <si>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</si>
  <si>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</si>
  <si>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</si>
  <si>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</si>
  <si>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</si>
  <si>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</si>
  <si>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</si>
  <si>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</si>
  <si>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</si>
  <si>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</si>
  <si>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</si>
  <si>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</si>
  <si>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</si>
  <si>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</si>
  <si>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</si>
  <si>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</si>
  <si>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</si>
  <si>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</si>
  <si>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</si>
  <si>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</si>
  <si>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</si>
  <si>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</si>
  <si>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</si>
  <si>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</si>
  <si>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</si>
  <si>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</si>
  <si>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</si>
  <si>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</si>
  <si>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</si>
  <si>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</si>
  <si>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</si>
  <si>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</si>
  <si>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</si>
  <si>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</si>
  <si>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</si>
  <si>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</si>
  <si>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</si>
  <si>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</si>
  <si>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</si>
  <si>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</si>
  <si>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</si>
  <si>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</si>
  <si>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</si>
  <si>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</si>
  <si>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</si>
  <si>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</si>
  <si>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</si>
  <si>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</si>
  <si>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</si>
  <si>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</si>
  <si>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</si>
  <si>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</si>
  <si>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</si>
  <si>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</si>
  <si>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</si>
  <si>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</si>
  <si>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</si>
  <si>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</si>
  <si>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</si>
  <si>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</si>
  <si>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</si>
  <si>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</si>
  <si>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</si>
  <si>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</si>
  <si>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</si>
  <si>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</si>
  <si>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</si>
  <si>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</si>
  <si>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</si>
  <si>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</si>
  <si>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</si>
  <si>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</si>
  <si>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</si>
  <si>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</si>
  <si>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</si>
  <si>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</si>
  <si>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</si>
  <si>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</si>
  <si>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</si>
  <si>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</si>
  <si>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</si>
  <si>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</si>
  <si>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</si>
  <si>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</si>
  <si>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</si>
  <si>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</si>
  <si>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</si>
  <si>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</si>
  <si>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</si>
  <si>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</si>
  <si>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</si>
  <si>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</si>
  <si>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</si>
  <si>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</si>
  <si>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</si>
  <si>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</si>
  <si>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</si>
  <si>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</si>
  <si>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</si>
  <si>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</si>
  <si>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</si>
  <si>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</si>
  <si>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</si>
  <si>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</si>
  <si>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</si>
  <si>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</si>
  <si>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</si>
  <si>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</si>
  <si>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</si>
  <si>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</si>
  <si>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</si>
  <si>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</si>
  <si>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</si>
  <si>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</si>
  <si>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</si>
  <si>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</si>
  <si>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</si>
  <si>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</si>
  <si>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</si>
  <si>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</si>
  <si>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</si>
  <si>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</si>
  <si>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</si>
  <si>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</si>
  <si>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</si>
  <si>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</si>
  <si>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</si>
  <si>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</si>
  <si>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</si>
  <si>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</si>
  <si>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</si>
  <si>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</si>
  <si>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</si>
  <si>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</si>
  <si>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</si>
  <si>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</si>
  <si>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</si>
  <si>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</si>
  <si>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</si>
  <si>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</si>
  <si>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</si>
  <si>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</si>
  <si>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</si>
  <si>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</si>
  <si>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</si>
  <si>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</si>
  <si>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</si>
  <si>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</si>
  <si>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</si>
  <si>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</si>
  <si>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</si>
  <si>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</si>
  <si>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</si>
  <si>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</si>
  <si>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</si>
  <si>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</si>
  <si>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</si>
  <si>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</si>
  <si>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</si>
  <si>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</si>
  <si>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</si>
  <si>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</si>
  <si>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</si>
  <si>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</si>
  <si>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</si>
  <si>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</si>
  <si>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</si>
  <si>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</si>
  <si>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</si>
  <si>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</si>
  <si>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</si>
  <si>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</si>
  <si>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</si>
  <si>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</si>
  <si>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</si>
  <si>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</si>
  <si>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</si>
  <si>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</si>
  <si>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</si>
  <si>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</si>
  <si>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</si>
  <si>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</si>
  <si>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</si>
  <si>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</si>
  <si>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</si>
  <si>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</si>
  <si>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</si>
  <si>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</si>
  <si>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</si>
  <si>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</si>
  <si>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</si>
  <si>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</si>
  <si>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</si>
  <si>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</si>
  <si>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</si>
  <si>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</si>
  <si>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</si>
  <si>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</si>
  <si>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</si>
  <si>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</si>
  <si>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</si>
  <si>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</si>
  <si>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</si>
  <si>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</si>
  <si>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</si>
  <si>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</si>
  <si>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</si>
  <si>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</si>
  <si>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</si>
  <si>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</si>
  <si>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</si>
  <si>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</si>
  <si>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</si>
  <si>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</si>
  <si>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</si>
  <si>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</si>
  <si>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</si>
  <si>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</si>
  <si>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</si>
  <si>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</si>
  <si>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</si>
  <si>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</si>
  <si>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</si>
  <si>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</si>
  <si>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</si>
  <si>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</si>
  <si>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</si>
  <si>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</si>
  <si>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</si>
  <si>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</si>
  <si>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</si>
  <si>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</si>
  <si>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</si>
  <si>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</si>
  <si>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</si>
  <si>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</si>
  <si>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</si>
  <si>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</si>
  <si>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</si>
  <si>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</si>
  <si>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</si>
  <si>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</si>
  <si>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</si>
  <si>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</si>
  <si>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</si>
  <si>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</si>
  <si>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</si>
  <si>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</si>
  <si>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</si>
  <si>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</si>
  <si>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</si>
  <si>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</si>
  <si>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</si>
  <si>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</si>
  <si>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</si>
  <si>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</si>
  <si>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</si>
  <si>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</si>
  <si>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</si>
  <si>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</si>
  <si>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</si>
  <si>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</si>
  <si>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</si>
  <si>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</si>
  <si>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</si>
  <si>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</si>
  <si>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</si>
  <si>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</si>
  <si>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</si>
  <si>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</si>
  <si>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</si>
  <si>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</si>
  <si>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</si>
  <si>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</si>
  <si>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</si>
  <si>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</si>
  <si>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</si>
  <si>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</si>
  <si>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</si>
  <si>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</si>
  <si>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</si>
  <si>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</si>
  <si>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</si>
  <si>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</si>
  <si>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</si>
  <si>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</si>
  <si>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</si>
  <si>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</si>
  <si>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</si>
  <si>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</si>
  <si>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</si>
  <si>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</si>
  <si>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</si>
  <si>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</si>
  <si>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</si>
  <si>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</si>
  <si>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</si>
  <si>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</si>
  <si>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</si>
  <si>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</si>
  <si>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</si>
  <si>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</si>
  <si>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</si>
  <si>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</si>
  <si>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</si>
  <si>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</si>
  <si>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</si>
  <si>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</si>
  <si>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</si>
  <si>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</si>
  <si>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</si>
  <si>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</si>
  <si>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</si>
  <si>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</si>
  <si>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</si>
  <si>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</si>
  <si>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</si>
  <si>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</si>
  <si>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</si>
  <si>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</si>
  <si>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</si>
  <si>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</si>
  <si>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</si>
  <si>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</si>
  <si>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</si>
  <si>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</si>
  <si>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</si>
  <si>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</si>
  <si>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</si>
  <si>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</si>
  <si>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</si>
  <si>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</si>
  <si>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</si>
  <si>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</si>
  <si>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</si>
  <si>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</si>
  <si>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</si>
  <si>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</si>
  <si>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</si>
  <si>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</si>
  <si>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</si>
  <si>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</si>
  <si>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</si>
  <si>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</si>
  <si>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</si>
  <si>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</si>
  <si>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</si>
  <si>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</si>
  <si>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</si>
  <si>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</si>
  <si>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</si>
  <si>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</si>
  <si>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</si>
  <si>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</si>
  <si>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</si>
  <si>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</si>
  <si>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</si>
  <si>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</si>
  <si>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</si>
  <si>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</si>
  <si>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</si>
  <si>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</si>
  <si>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</si>
  <si>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</si>
  <si>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</si>
  <si>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</si>
  <si>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</si>
  <si>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</si>
  <si>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</si>
  <si>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</si>
  <si>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</si>
  <si>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</si>
  <si>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</si>
  <si>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</si>
  <si>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</si>
  <si>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</si>
  <si>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</si>
  <si>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</si>
  <si>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</si>
  <si>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</si>
  <si>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</si>
  <si>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</si>
  <si>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</si>
  <si>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</si>
  <si>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</si>
  <si>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</si>
  <si>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</si>
  <si>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</si>
  <si>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</si>
  <si>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</si>
  <si>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</si>
  <si>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</si>
  <si>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</si>
  <si>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</si>
  <si>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</si>
  <si>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</si>
  <si>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</si>
  <si>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</si>
  <si>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</si>
  <si>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</si>
  <si>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</si>
  <si>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</si>
  <si>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</si>
  <si>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</si>
  <si>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</si>
  <si>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</si>
  <si>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</si>
  <si>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</si>
  <si>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</si>
  <si>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</si>
  <si>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</si>
  <si>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</si>
  <si>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</si>
  <si>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</si>
  <si>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</si>
  <si>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</si>
  <si>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</si>
  <si>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</si>
  <si>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</si>
  <si>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</si>
  <si>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</si>
  <si>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</si>
  <si>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</si>
  <si>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</si>
  <si>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</si>
  <si>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</si>
  <si>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</si>
  <si>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</si>
  <si>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</si>
  <si>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</si>
  <si>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</si>
  <si>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</si>
  <si>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</si>
  <si>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</si>
  <si>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</si>
  <si>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</si>
  <si>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</si>
  <si>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</si>
  <si>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</si>
  <si>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</si>
  <si>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</si>
  <si>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</si>
  <si>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</si>
  <si>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</si>
  <si>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</si>
  <si>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</si>
  <si>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</si>
  <si>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</si>
  <si>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</si>
  <si>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</si>
  <si>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</si>
  <si>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</si>
  <si>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</si>
  <si>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</si>
  <si>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</si>
  <si>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</si>
  <si>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</si>
  <si>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</si>
  <si>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</si>
  <si>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</si>
  <si>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</si>
  <si>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</si>
  <si>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</si>
  <si>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</si>
  <si>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</si>
  <si>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</si>
  <si>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</si>
  <si>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</si>
  <si>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</si>
  <si>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</si>
  <si>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</si>
  <si>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</si>
  <si>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</si>
  <si>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</si>
  <si>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</si>
  <si>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</si>
  <si>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</si>
  <si>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</si>
  <si>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</si>
  <si>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</si>
  <si>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</si>
  <si>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</si>
  <si>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</si>
  <si>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</si>
  <si>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</si>
  <si>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</si>
  <si>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</si>
  <si>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</si>
  <si>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</si>
  <si>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</si>
  <si>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</si>
  <si>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</si>
  <si>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</si>
  <si>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</si>
  <si>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</si>
  <si>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</si>
  <si>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</si>
  <si>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</si>
  <si>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</si>
  <si>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</si>
  <si>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</si>
  <si>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</si>
  <si>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</si>
  <si>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</si>
  <si>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</si>
  <si>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</si>
  <si>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</si>
  <si>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</si>
  <si>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</si>
  <si>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</si>
  <si>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</si>
  <si>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</si>
  <si>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</si>
  <si>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</si>
  <si>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</si>
  <si>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</si>
  <si>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</si>
  <si>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</si>
  <si>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</si>
  <si>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</si>
  <si>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</si>
  <si>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</si>
  <si>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</si>
  <si>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</si>
  <si>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</si>
  <si>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</si>
  <si>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</si>
  <si>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</si>
  <si>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</si>
  <si>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</si>
  <si>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</si>
  <si>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</si>
  <si>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</si>
  <si>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</si>
  <si>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</si>
  <si>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</si>
  <si>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</si>
  <si>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</si>
  <si>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</si>
  <si>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</si>
  <si>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</si>
  <si>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</si>
  <si>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</si>
  <si>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</si>
  <si>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</si>
  <si>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</si>
  <si>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</si>
  <si>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</si>
  <si>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</si>
  <si>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</si>
  <si>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</si>
  <si>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</si>
  <si>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</si>
  <si>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</si>
  <si>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</si>
  <si>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</si>
  <si>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</si>
  <si>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</si>
  <si>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</si>
  <si>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</si>
  <si>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</si>
  <si>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</si>
  <si>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</si>
  <si>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</si>
  <si>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</si>
  <si>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</si>
  <si>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</si>
  <si>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</si>
  <si>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</si>
  <si>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</si>
  <si>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</si>
  <si>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</si>
  <si>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</si>
  <si>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</si>
  <si>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</si>
  <si>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</si>
  <si>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</si>
  <si>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</si>
  <si>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</si>
  <si>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</si>
  <si>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</si>
  <si>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</si>
  <si>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</si>
  <si>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</si>
  <si>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</si>
  <si>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</si>
  <si>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</si>
  <si>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</si>
  <si>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</si>
  <si>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</si>
  <si>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</si>
  <si>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</si>
  <si>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</si>
  <si>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</si>
  <si>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</si>
  <si>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</si>
  <si>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</si>
  <si>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</si>
  <si>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</si>
  <si>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</si>
  <si>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</si>
  <si>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</si>
  <si>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</si>
  <si>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</si>
  <si>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</si>
  <si>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</si>
  <si>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</si>
  <si>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</si>
  <si>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</si>
  <si>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</si>
  <si>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</si>
  <si>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</si>
  <si>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</si>
  <si>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</si>
  <si>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</si>
  <si>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</si>
  <si>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</si>
  <si>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</si>
  <si>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</si>
  <si>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</si>
  <si>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</si>
  <si>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</si>
  <si>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</si>
  <si>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</si>
  <si>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</si>
  <si>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</si>
  <si>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</si>
  <si>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</si>
  <si>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</si>
  <si>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</si>
  <si>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</si>
  <si>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</si>
  <si>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</si>
  <si>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</si>
  <si>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</si>
  <si>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</si>
  <si>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</si>
  <si>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</si>
  <si>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</si>
  <si>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</si>
  <si>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</si>
  <si>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</si>
  <si>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</si>
  <si>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</si>
  <si>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</si>
  <si>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</si>
  <si>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</si>
  <si>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</si>
  <si>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</si>
  <si>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</si>
  <si>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</si>
  <si>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</si>
  <si>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</si>
  <si>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</si>
  <si>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</si>
  <si>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</si>
  <si>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</si>
  <si>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</si>
  <si>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</si>
  <si>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</si>
  <si>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</si>
  <si>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</si>
  <si>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</si>
  <si>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</si>
  <si>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</si>
  <si>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</si>
  <si>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</si>
  <si>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</si>
  <si>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</si>
  <si>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</si>
  <si>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</si>
  <si>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</si>
  <si>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</si>
  <si>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</si>
  <si>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</si>
  <si>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</si>
  <si>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</si>
  <si>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</si>
  <si>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</si>
  <si>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</si>
  <si>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</si>
  <si>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</si>
  <si>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</si>
  <si>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</si>
  <si>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</si>
  <si>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</si>
  <si>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</si>
  <si>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</si>
  <si>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</si>
  <si>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</si>
  <si>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</si>
  <si>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</si>
  <si>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</si>
  <si>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</si>
  <si>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</si>
  <si>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</si>
  <si>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</si>
  <si>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</si>
  <si>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</si>
  <si>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</si>
  <si>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</si>
  <si>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</si>
  <si>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</si>
  <si>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</si>
  <si>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</si>
  <si>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</si>
  <si>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</si>
  <si>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</si>
  <si>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</si>
  <si>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</si>
  <si>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</si>
  <si>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</si>
  <si>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</si>
  <si>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</si>
  <si>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</si>
  <si>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</si>
  <si>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</si>
  <si>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</si>
  <si>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</si>
  <si>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</si>
  <si>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</si>
  <si>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</si>
  <si>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</si>
  <si>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</si>
  <si>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</si>
  <si>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</si>
  <si>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</si>
  <si>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</si>
  <si>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</si>
  <si>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</si>
  <si>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</si>
  <si>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</si>
  <si>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</si>
  <si>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</si>
  <si>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</si>
  <si>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</si>
  <si>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</si>
  <si>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</si>
  <si>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</si>
  <si>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</si>
  <si>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</si>
  <si>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</si>
  <si>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</si>
  <si>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</si>
  <si>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</si>
  <si>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</si>
  <si>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</si>
  <si>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</si>
  <si>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</si>
  <si>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</si>
  <si>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</si>
  <si>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</si>
  <si>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</si>
  <si>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</si>
  <si>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</si>
  <si>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</si>
  <si>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</si>
  <si>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</si>
  <si>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</si>
  <si>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</si>
  <si>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</si>
  <si>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</si>
  <si>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</si>
  <si>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</si>
  <si>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</si>
  <si>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</si>
  <si>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</si>
  <si>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</si>
  <si>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</si>
  <si>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</si>
  <si>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</si>
  <si>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</si>
  <si>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</si>
  <si>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</si>
  <si>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</si>
  <si>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</si>
  <si>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</si>
  <si>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</si>
  <si>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</si>
  <si>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</si>
  <si>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</si>
  <si>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</si>
  <si>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</si>
  <si>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</si>
  <si>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</si>
  <si>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</si>
  <si>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</si>
  <si>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</si>
  <si>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</si>
  <si>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</si>
  <si>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</si>
  <si>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</si>
  <si>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</si>
  <si>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</si>
  <si>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</si>
  <si>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</si>
  <si>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</si>
  <si>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</si>
  <si>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</si>
  <si>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</si>
  <si>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</si>
  <si>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</si>
  <si>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</si>
  <si>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</si>
  <si>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</si>
  <si>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</si>
  <si>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</si>
  <si>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</si>
  <si>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</si>
  <si>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</si>
  <si>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</si>
  <si>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</si>
  <si>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</si>
  <si>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</si>
  <si>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</si>
  <si>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</si>
  <si>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</si>
  <si>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</si>
  <si>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</si>
  <si>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</si>
  <si>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</si>
  <si>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</si>
  <si>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</si>
  <si>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</si>
  <si>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</si>
  <si>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</si>
  <si>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</si>
  <si>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</si>
  <si>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</si>
  <si>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</si>
  <si>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</si>
  <si>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</si>
  <si>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</si>
  <si>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</si>
  <si>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</si>
  <si>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</si>
  <si>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</si>
  <si>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</si>
  <si>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</si>
  <si>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</si>
  <si>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</si>
  <si>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</si>
  <si>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</si>
  <si>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</si>
  <si>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</si>
  <si>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</si>
  <si>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</si>
  <si>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</si>
  <si>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</si>
  <si>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</si>
  <si>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</si>
  <si>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</si>
  <si>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</si>
  <si>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</si>
  <si>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</si>
  <si>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</si>
  <si>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</si>
  <si>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</si>
  <si>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</si>
  <si>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</si>
  <si>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</si>
  <si>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</si>
  <si>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</si>
  <si>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</si>
  <si>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</si>
  <si>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</si>
  <si>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</si>
  <si>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</si>
  <si>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</si>
  <si>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</si>
  <si>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</si>
  <si>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</si>
  <si>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</si>
  <si>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</si>
  <si>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</si>
  <si>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</si>
  <si>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</si>
  <si>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</si>
  <si>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</si>
  <si>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</si>
  <si>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</si>
  <si>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</si>
  <si>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</si>
  <si>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</si>
  <si>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</si>
  <si>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</si>
  <si>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</si>
  <si>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</si>
  <si>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</si>
  <si>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</si>
  <si>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</si>
  <si>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</si>
  <si>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</si>
  <si>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</si>
  <si>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</si>
  <si>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</si>
  <si>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</si>
  <si>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</si>
  <si>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</si>
  <si>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</si>
  <si>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</si>
  <si>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</si>
  <si>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</si>
  <si>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</si>
  <si>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</si>
  <si>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</si>
  <si>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</si>
  <si>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</si>
  <si>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</si>
  <si>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</si>
  <si>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</si>
  <si>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</si>
  <si>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</si>
  <si>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</si>
  <si>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</si>
  <si>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</si>
  <si>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</si>
  <si>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</si>
  <si>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</si>
  <si>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</si>
  <si>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</si>
  <si>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</si>
  <si>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</si>
  <si>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</si>
  <si>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</si>
  <si>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</si>
  <si>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</si>
  <si>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</si>
  <si>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</si>
  <si>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</si>
  <si>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</si>
  <si>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</si>
  <si>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</si>
  <si>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</si>
  <si>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</si>
  <si>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</si>
  <si>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</si>
  <si>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</si>
  <si>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</si>
  <si>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</si>
  <si>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</si>
  <si>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</si>
  <si>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</si>
  <si>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</si>
  <si>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</si>
  <si>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</si>
  <si>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</si>
  <si>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</si>
  <si>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</si>
  <si>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</si>
  <si>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</si>
  <si>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</si>
  <si>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</si>
  <si>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</si>
  <si>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</si>
  <si>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</si>
  <si>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</si>
  <si>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</si>
  <si>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</si>
  <si>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</si>
  <si>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</si>
  <si>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</si>
  <si>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</si>
  <si>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</si>
  <si>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</si>
  <si>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</si>
  <si>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</si>
  <si>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</si>
  <si>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</si>
  <si>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</si>
  <si>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</si>
  <si>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</si>
  <si>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</si>
  <si>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</si>
  <si>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</si>
  <si>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</si>
  <si>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</si>
  <si>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</si>
  <si>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</si>
  <si>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</si>
  <si>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</si>
  <si>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</si>
  <si>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</si>
  <si>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</si>
  <si>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</si>
  <si>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</si>
  <si>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</si>
  <si>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</si>
  <si>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</si>
  <si>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</si>
  <si>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</si>
  <si>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</si>
  <si>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</si>
  <si>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</si>
  <si>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</si>
  <si>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</si>
  <si>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</si>
  <si>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</si>
  <si>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</si>
  <si>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</si>
  <si>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</si>
  <si>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</si>
  <si>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</si>
  <si>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</si>
  <si>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</si>
  <si>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</si>
  <si>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</si>
  <si>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</si>
  <si>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</si>
  <si>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</si>
  <si>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</si>
  <si>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</si>
  <si>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</si>
  <si>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</si>
  <si>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</si>
  <si>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</si>
  <si>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</si>
  <si>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</si>
  <si>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</si>
  <si>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</si>
  <si>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</si>
  <si>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</si>
  <si>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</si>
  <si>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</si>
  <si>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</si>
  <si>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</si>
  <si>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</si>
  <si>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</si>
  <si>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</si>
  <si>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</si>
  <si>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</si>
  <si>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</si>
  <si>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</si>
  <si>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</si>
  <si>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</si>
  <si>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</si>
  <si>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</si>
  <si>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</si>
  <si>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</si>
  <si>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</si>
  <si>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</si>
  <si>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</si>
  <si>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</si>
  <si>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</si>
  <si>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</si>
  <si>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</si>
  <si>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</si>
  <si>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</si>
  <si>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</si>
  <si>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</si>
  <si>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</si>
  <si>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</si>
  <si>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</si>
  <si>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</si>
  <si>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</si>
  <si>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</si>
  <si>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</si>
  <si>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</si>
  <si>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</si>
  <si>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</si>
  <si>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</si>
  <si>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</si>
  <si>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</si>
  <si>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</si>
  <si>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</si>
  <si>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</si>
  <si>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</si>
  <si>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</si>
  <si>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</si>
  <si>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</si>
  <si>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</si>
  <si>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</si>
  <si>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</si>
  <si>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</si>
  <si>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</si>
  <si>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</si>
  <si>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</si>
  <si>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</si>
  <si>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</si>
  <si>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</si>
  <si>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</si>
  <si>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</si>
  <si>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</si>
  <si>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</si>
  <si>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</si>
  <si>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</si>
  <si>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</si>
  <si>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</si>
  <si>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</si>
  <si>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</si>
  <si>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</si>
  <si>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</si>
  <si>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</si>
  <si>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</si>
  <si>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</si>
  <si>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</si>
  <si>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</si>
  <si>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</si>
  <si>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</si>
  <si>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</si>
  <si>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</si>
  <si>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</si>
  <si>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</si>
  <si>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</si>
  <si>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</si>
  <si>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</si>
  <si>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</si>
  <si>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</si>
  <si>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</si>
  <si>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</si>
  <si>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</si>
  <si>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</si>
  <si>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</si>
  <si>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</si>
  <si>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</si>
  <si>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</si>
  <si>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</si>
  <si>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</si>
  <si>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</si>
  <si>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</si>
  <si>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</si>
  <si>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</si>
  <si>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</si>
  <si>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</si>
  <si>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</si>
  <si>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</si>
  <si>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</si>
  <si>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</si>
  <si>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</si>
  <si>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</si>
  <si>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</si>
  <si>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</si>
  <si>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</si>
  <si>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</si>
  <si>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</si>
  <si>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</si>
  <si>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</si>
  <si>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</si>
  <si>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</si>
  <si>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</si>
  <si>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</si>
  <si>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</si>
  <si>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</si>
  <si>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</si>
  <si>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</si>
  <si>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</si>
  <si>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</si>
  <si>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</si>
  <si>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</si>
  <si>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</si>
  <si>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</si>
  <si>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</si>
  <si>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</si>
  <si>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</si>
  <si>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</si>
  <si>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</si>
  <si>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</si>
  <si>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</si>
  <si>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</si>
  <si>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</si>
  <si>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</si>
  <si>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</si>
  <si>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</si>
  <si>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</si>
  <si>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</si>
  <si>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</si>
  <si>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</si>
  <si>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</si>
  <si>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</si>
  <si>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</si>
  <si>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</si>
  <si>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</si>
  <si>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</si>
  <si>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</si>
  <si>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</si>
  <si>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</si>
  <si>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</si>
  <si>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</si>
  <si>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</si>
  <si>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</si>
  <si>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</si>
  <si>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</si>
  <si>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</si>
  <si>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</si>
  <si>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</si>
  <si>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</si>
  <si>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</si>
  <si>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</si>
  <si>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</si>
  <si>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</si>
  <si>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</si>
  <si>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</si>
  <si>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</si>
  <si>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</si>
  <si>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</si>
  <si>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</si>
  <si>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</si>
  <si>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</si>
  <si>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</si>
  <si>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</si>
  <si>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</si>
  <si>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</si>
  <si>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</si>
  <si>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</si>
  <si>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</si>
  <si>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</si>
  <si>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</si>
  <si>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</si>
  <si>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</si>
  <si>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</si>
  <si>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</si>
  <si>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</si>
  <si>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</si>
  <si>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</si>
  <si>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</si>
  <si>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</si>
  <si>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</si>
  <si>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</si>
  <si>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</si>
  <si>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</si>
  <si>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</si>
  <si>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</si>
  <si>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</si>
  <si>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</si>
  <si>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</si>
  <si>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</si>
  <si>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</si>
  <si>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</si>
  <si>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</si>
  <si>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</si>
  <si>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</si>
  <si>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</si>
  <si>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</si>
  <si>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</si>
  <si>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</si>
  <si>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</si>
  <si>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</si>
  <si>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</si>
  <si>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</si>
  <si>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</si>
  <si>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</si>
  <si>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</si>
  <si>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</si>
  <si>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</si>
  <si>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</si>
  <si>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</si>
  <si>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</si>
  <si>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</si>
  <si>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</si>
  <si>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</si>
  <si>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</si>
  <si>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</si>
  <si>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</si>
  <si>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</si>
  <si>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</si>
  <si>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</si>
  <si>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</si>
  <si>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</si>
  <si>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</si>
  <si>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</si>
  <si>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</si>
  <si>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</si>
  <si>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</si>
  <si>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</si>
  <si>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</si>
  <si>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</si>
  <si>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</si>
  <si>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</si>
  <si>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</si>
  <si>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</si>
  <si>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</si>
  <si>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</si>
  <si>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</si>
  <si>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</si>
  <si>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</si>
  <si>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</si>
  <si>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</si>
  <si>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</si>
  <si>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</si>
  <si>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</si>
  <si>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</si>
  <si>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</si>
  <si>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</si>
  <si>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</si>
  <si>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</si>
  <si>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</si>
  <si>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</si>
  <si>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</si>
  <si>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</si>
  <si>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</si>
  <si>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</si>
  <si>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</si>
  <si>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</si>
  <si>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</si>
  <si>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</si>
  <si>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</si>
  <si>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</si>
  <si>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</si>
  <si>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</si>
  <si>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</si>
  <si>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</si>
  <si>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</si>
  <si>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</si>
  <si>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</si>
  <si>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</si>
  <si>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</si>
  <si>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</si>
  <si>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</si>
  <si>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</si>
  <si>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</si>
  <si>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</si>
  <si>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</si>
  <si>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</si>
  <si>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</si>
  <si>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</si>
  <si>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</si>
  <si>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</si>
  <si>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</si>
  <si>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</si>
  <si>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</si>
  <si>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</si>
  <si>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</si>
  <si>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</si>
  <si>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</si>
  <si>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</si>
  <si>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</si>
  <si>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</si>
  <si>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</si>
  <si>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</si>
  <si>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</si>
  <si>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</si>
  <si>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</si>
  <si>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</si>
  <si>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</si>
  <si>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</si>
  <si>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</si>
  <si>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</si>
  <si>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</si>
  <si>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</si>
  <si>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</si>
  <si>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</si>
  <si>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</si>
  <si>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</si>
  <si>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</si>
  <si>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</si>
  <si>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</si>
  <si>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</si>
  <si>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</si>
  <si>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</si>
  <si>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</si>
  <si>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</si>
  <si>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</si>
  <si>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</si>
  <si>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</si>
  <si>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</si>
  <si>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</si>
  <si>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</si>
  <si>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</si>
  <si>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</si>
  <si>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</si>
  <si>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</si>
  <si>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</si>
  <si>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</si>
  <si>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</si>
  <si>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</si>
  <si>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</si>
  <si>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</si>
  <si>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</si>
  <si>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</si>
  <si>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</si>
  <si>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</si>
  <si>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</si>
  <si>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</si>
  <si>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</si>
  <si>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</si>
  <si>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</si>
  <si>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</si>
  <si>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</si>
  <si>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</si>
  <si>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</si>
  <si>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</si>
  <si>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</si>
  <si>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</si>
  <si>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</si>
  <si>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</si>
  <si>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</si>
  <si>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</si>
  <si>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</si>
  <si>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</si>
  <si>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</si>
  <si>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</si>
  <si>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</si>
  <si>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</si>
  <si>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</si>
  <si>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</si>
  <si>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</si>
  <si>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</si>
  <si>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</si>
  <si>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</si>
  <si>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</si>
  <si>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</si>
  <si>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</si>
  <si>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</si>
  <si>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</si>
  <si>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</si>
  <si>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</si>
  <si>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</si>
  <si>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</si>
  <si>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</si>
  <si>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</si>
  <si>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</si>
  <si>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</si>
  <si>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</si>
  <si>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</si>
  <si>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</si>
  <si>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</si>
  <si>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</si>
  <si>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</si>
  <si>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</si>
  <si>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</si>
  <si>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</si>
  <si>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</si>
  <si>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</si>
  <si>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</si>
  <si>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</si>
  <si>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</si>
  <si>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</si>
  <si>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</si>
  <si>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</si>
  <si>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</si>
  <si>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</si>
  <si>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</si>
  <si>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</si>
  <si>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</si>
  <si>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</si>
  <si>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</si>
  <si>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</si>
  <si>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</si>
  <si>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</si>
  <si>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</si>
  <si>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</si>
  <si>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</si>
  <si>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</si>
  <si>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</si>
  <si>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</si>
  <si>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</si>
  <si>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</si>
  <si>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</si>
  <si>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</si>
  <si>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</si>
  <si>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</si>
  <si>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</si>
  <si>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</si>
  <si>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</si>
  <si>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</si>
  <si>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</si>
  <si>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</si>
  <si>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</si>
  <si>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</si>
  <si>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</si>
  <si>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</si>
  <si>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</si>
  <si>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</si>
  <si>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</si>
  <si>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</si>
  <si>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</si>
  <si>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</si>
  <si>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</si>
  <si>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</si>
  <si>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</si>
  <si>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</si>
  <si>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</si>
  <si>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</si>
  <si>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</si>
  <si>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</si>
  <si>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</si>
  <si>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</si>
  <si>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</si>
  <si>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</si>
  <si>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</si>
  <si>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</si>
  <si>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</si>
  <si>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</si>
  <si>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</si>
  <si>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</si>
  <si>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</si>
  <si>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</si>
  <si>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</si>
  <si>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</si>
  <si>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</si>
  <si>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</si>
  <si>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</si>
  <si>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</si>
  <si>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</si>
  <si>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</si>
  <si>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</si>
  <si>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</si>
  <si>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</si>
  <si>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</si>
  <si>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</si>
  <si>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</si>
  <si>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</si>
  <si>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</si>
  <si>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</si>
  <si>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</si>
  <si>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</si>
  <si>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</si>
  <si>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</si>
  <si>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</si>
  <si>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</si>
  <si>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</si>
  <si>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</si>
  <si>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</si>
  <si>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</si>
  <si>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</si>
  <si>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</si>
  <si>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</si>
  <si>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</si>
  <si>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</si>
  <si>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</si>
  <si>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</si>
  <si>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</si>
  <si>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</si>
  <si>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</si>
  <si>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</si>
  <si>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</si>
  <si>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</si>
  <si>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</si>
  <si>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</si>
  <si>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</si>
  <si>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</si>
  <si>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</si>
  <si>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</si>
  <si>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</si>
  <si>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</si>
  <si>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</si>
  <si>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</si>
  <si>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</si>
  <si>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</si>
  <si>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</si>
  <si>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</si>
  <si>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</si>
  <si>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</si>
  <si>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</si>
  <si>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</si>
  <si>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</si>
  <si>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</si>
  <si>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</si>
  <si>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</si>
  <si>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</si>
  <si>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</si>
  <si>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</si>
  <si>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</si>
  <si>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</si>
  <si>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</si>
  <si>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</si>
  <si>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</si>
  <si>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</si>
  <si>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</si>
  <si>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</si>
  <si>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</si>
  <si>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</si>
  <si>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</si>
  <si>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</si>
  <si>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</si>
  <si>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</si>
  <si>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</si>
  <si>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</si>
  <si>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</si>
  <si>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</si>
  <si>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</si>
  <si>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</si>
  <si>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</si>
  <si>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</si>
  <si>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</si>
  <si>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</si>
  <si>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</si>
  <si>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</si>
  <si>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</si>
  <si>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</si>
  <si>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</si>
  <si>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</si>
  <si>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</si>
  <si>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</si>
  <si>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</si>
  <si>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</si>
  <si>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</si>
  <si>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</si>
  <si>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</si>
  <si>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</si>
  <si>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</si>
  <si>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</si>
  <si>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</si>
  <si>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</si>
  <si>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</si>
  <si>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</si>
  <si>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</si>
  <si>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</si>
  <si>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</si>
  <si>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</si>
  <si>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</si>
  <si>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</si>
  <si>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</si>
  <si>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</si>
  <si>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</si>
  <si>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</si>
  <si>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</si>
  <si>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</si>
  <si>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</si>
  <si>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</si>
  <si>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</si>
  <si>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</si>
  <si>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</si>
  <si>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</si>
  <si>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</si>
  <si>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</si>
  <si>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</si>
  <si>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</si>
  <si>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</si>
  <si>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</si>
  <si>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</si>
  <si>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</si>
  <si>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</si>
  <si>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</si>
  <si>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</si>
  <si>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</si>
  <si>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</si>
  <si>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</si>
  <si>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</si>
  <si>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</si>
  <si>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</si>
  <si>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</si>
  <si>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</si>
  <si>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</si>
  <si>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</si>
  <si>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</si>
  <si>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</si>
  <si>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</si>
  <si>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</si>
  <si>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</si>
  <si>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</si>
  <si>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</si>
  <si>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</si>
  <si>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</si>
  <si>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</si>
  <si>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</si>
  <si>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</si>
  <si>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</si>
  <si>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</si>
  <si>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</si>
  <si>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</si>
  <si>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</si>
  <si>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</si>
  <si>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</si>
  <si>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</si>
  <si>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</si>
  <si>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</si>
  <si>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</si>
  <si>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</si>
  <si>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</si>
  <si>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</si>
  <si>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</si>
  <si>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</si>
  <si>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</si>
  <si>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</si>
  <si>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</si>
  <si>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</si>
  <si>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</si>
  <si>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</si>
  <si>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</si>
  <si>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</si>
  <si>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</si>
  <si>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</si>
  <si>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</si>
  <si>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</si>
  <si>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</si>
  <si>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</si>
  <si>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</si>
  <si>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</si>
  <si>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</si>
  <si>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</si>
  <si>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</si>
  <si>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</si>
  <si>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</si>
  <si>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</si>
  <si>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</si>
  <si>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</si>
  <si>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</si>
  <si>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</si>
  <si>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</si>
  <si>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</si>
  <si>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</si>
  <si>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</si>
  <si>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</si>
  <si>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</si>
  <si>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</si>
  <si>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</si>
  <si>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</si>
  <si>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</si>
  <si>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</si>
  <si>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</si>
  <si>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</si>
  <si>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</si>
  <si>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</si>
  <si>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</si>
  <si>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</si>
  <si>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</si>
  <si>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</si>
  <si>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</si>
  <si>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</si>
  <si>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</si>
  <si>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</si>
  <si>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</si>
  <si>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</si>
  <si>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</si>
  <si>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</si>
  <si>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</si>
  <si>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</si>
  <si>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</si>
  <si>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</si>
  <si>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</si>
  <si>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</si>
  <si>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</si>
  <si>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</si>
  <si>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</si>
  <si>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</si>
  <si>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</si>
  <si>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</si>
  <si>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</si>
  <si>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</si>
  <si>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</si>
  <si>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</si>
  <si>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</si>
  <si>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</si>
  <si>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</si>
  <si>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</si>
  <si>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</si>
  <si>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</si>
  <si>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</si>
  <si>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</si>
  <si>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</si>
  <si>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</si>
  <si>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</si>
  <si>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</si>
  <si>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</si>
  <si>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</si>
  <si>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</si>
  <si>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</si>
  <si>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</si>
  <si>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</si>
  <si>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</si>
  <si>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</si>
  <si>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</si>
  <si>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</si>
  <si>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</si>
  <si>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</si>
  <si>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</si>
  <si>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</si>
  <si>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</si>
  <si>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</si>
  <si>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</si>
  <si>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</si>
  <si>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</si>
  <si>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</si>
  <si>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</si>
  <si>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</si>
  <si>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</si>
  <si>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</si>
  <si>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</si>
  <si>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</si>
  <si>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</si>
  <si>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</si>
  <si>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</si>
  <si>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</si>
  <si>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</si>
  <si>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</si>
  <si>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</si>
  <si>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</si>
  <si>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</si>
  <si>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</si>
  <si>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</si>
  <si>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</si>
  <si>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</si>
  <si>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</si>
  <si>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</si>
  <si>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</si>
  <si>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</si>
  <si>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</si>
  <si>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</si>
  <si>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</si>
  <si>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</si>
  <si>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</si>
  <si>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</si>
  <si>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</si>
  <si>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</si>
  <si>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</si>
  <si>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</si>
  <si>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</si>
  <si>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</si>
  <si>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</si>
  <si>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</si>
  <si>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</si>
  <si>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</si>
  <si>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</si>
  <si>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</si>
  <si>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</si>
  <si>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</si>
  <si>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</si>
  <si>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</si>
  <si>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</si>
  <si>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</si>
  <si>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</si>
  <si>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</si>
  <si>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</si>
  <si>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</si>
  <si>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</si>
  <si>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</si>
  <si>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</si>
  <si>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</si>
  <si>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</si>
  <si>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</si>
  <si>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</si>
  <si>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</si>
  <si>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</si>
  <si>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</si>
  <si>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</si>
  <si>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</si>
  <si>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</si>
  <si>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</si>
  <si>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</si>
  <si>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</si>
  <si>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</si>
  <si>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</si>
  <si>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</si>
  <si>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</si>
  <si>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</si>
  <si>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</si>
  <si>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</si>
  <si>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</si>
  <si>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</si>
  <si>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</si>
  <si>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</si>
  <si>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</si>
  <si>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</si>
  <si>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</si>
  <si>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</si>
  <si>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</si>
  <si>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</si>
  <si>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</si>
  <si>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</si>
  <si>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</si>
  <si>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</si>
  <si>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</si>
  <si>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</si>
  <si>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</si>
  <si>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</si>
  <si>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</si>
  <si>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</si>
  <si>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</si>
  <si>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</si>
  <si>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</si>
  <si>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</si>
  <si>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</si>
  <si>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</si>
  <si>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</si>
  <si>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</si>
  <si>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</si>
  <si>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</si>
  <si>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</si>
  <si>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</si>
  <si>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</si>
  <si>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</si>
  <si>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</si>
  <si>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</si>
  <si>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</si>
  <si>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</si>
  <si>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</si>
  <si>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</si>
  <si>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</si>
  <si>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</si>
  <si>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</si>
  <si>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</si>
  <si>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</si>
  <si>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</si>
  <si>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</si>
  <si>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</si>
  <si>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</si>
  <si>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</si>
  <si>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</si>
  <si>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</si>
  <si>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</si>
  <si>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</si>
  <si>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</si>
  <si>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</si>
  <si>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</si>
  <si>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</si>
  <si>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</si>
  <si>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</si>
  <si>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</si>
  <si>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</si>
  <si>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</si>
  <si>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</si>
  <si>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</si>
  <si>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</si>
  <si>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</si>
  <si>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</si>
  <si>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</si>
  <si>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</si>
  <si>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</si>
  <si>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</si>
  <si>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</si>
  <si>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</si>
  <si>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</si>
  <si>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</si>
  <si>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</si>
  <si>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</si>
  <si>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</si>
  <si>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</si>
  <si>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</si>
  <si>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</si>
  <si>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</si>
  <si>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</si>
  <si>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</si>
  <si>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</si>
  <si>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</si>
  <si>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</si>
  <si>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</si>
  <si>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</si>
  <si>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</si>
  <si>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</si>
  <si>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</si>
  <si>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</si>
  <si>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</si>
  <si>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</si>
  <si>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</si>
  <si>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</si>
  <si>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</si>
  <si>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</si>
  <si>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</si>
  <si>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</si>
  <si>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</si>
  <si>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</si>
  <si>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</si>
  <si>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</si>
  <si>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</si>
  <si>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</si>
  <si>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</si>
  <si>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</si>
  <si>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</si>
  <si>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</si>
  <si>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</si>
  <si>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</si>
  <si>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</si>
  <si>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</si>
  <si>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</si>
  <si>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</si>
  <si>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</si>
  <si>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</si>
  <si>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</si>
  <si>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</si>
  <si>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</si>
  <si>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</si>
  <si>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</si>
  <si>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</si>
  <si>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</si>
  <si>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</si>
  <si>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</si>
  <si>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</si>
  <si>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</si>
  <si>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</si>
  <si>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</si>
  <si>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</si>
  <si>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</si>
  <si>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</si>
  <si>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</si>
  <si>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</si>
  <si>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</si>
  <si>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</si>
  <si>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</si>
  <si>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</si>
  <si>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</si>
  <si>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</si>
  <si>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</si>
  <si>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</si>
  <si>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</si>
  <si>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</si>
  <si>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</si>
  <si>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</si>
  <si>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</si>
  <si>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</si>
  <si>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</si>
  <si>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</si>
  <si>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</si>
  <si>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</si>
  <si>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</si>
  <si>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</si>
  <si>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</si>
  <si>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</si>
  <si>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</si>
  <si>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</si>
  <si>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</si>
  <si>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</si>
  <si>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</si>
  <si>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</si>
  <si>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</si>
  <si>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</si>
  <si>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</si>
  <si>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</si>
  <si>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</si>
  <si>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</si>
  <si>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</si>
  <si>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</si>
  <si>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</si>
  <si>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</si>
  <si>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</si>
  <si>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</si>
  <si>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</si>
  <si>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</si>
  <si>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</si>
  <si>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</si>
  <si>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</si>
  <si>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</si>
  <si>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</si>
  <si>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</si>
  <si>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</si>
  <si>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</si>
  <si>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</si>
  <si>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</si>
  <si>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</si>
  <si>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</si>
  <si>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</si>
  <si>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</si>
  <si>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</si>
  <si>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</si>
  <si>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</si>
  <si>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</si>
  <si>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</si>
  <si>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</si>
  <si>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</si>
  <si>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</si>
  <si>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</si>
  <si>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</si>
  <si>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</si>
  <si>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</si>
  <si>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</si>
  <si>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</si>
  <si>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</si>
  <si>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</si>
  <si>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</si>
  <si>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</si>
  <si>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</si>
  <si>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</si>
  <si>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</si>
  <si>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</si>
  <si>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</si>
  <si>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</si>
  <si>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</si>
  <si>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</si>
  <si>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</si>
  <si>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</si>
  <si>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</si>
  <si>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</si>
  <si>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</si>
  <si>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</si>
  <si>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</si>
  <si>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</si>
  <si>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</si>
  <si>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</si>
  <si>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</si>
  <si>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</si>
  <si>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</si>
  <si>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</si>
  <si>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</si>
  <si>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</si>
  <si>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</si>
  <si>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</si>
  <si>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</si>
  <si>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</si>
  <si>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</si>
  <si>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</si>
  <si>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</si>
  <si>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</si>
  <si>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</si>
  <si>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</si>
  <si>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</si>
  <si>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</si>
  <si>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</si>
  <si>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</si>
  <si>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</si>
  <si>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</si>
  <si>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</si>
  <si>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</si>
  <si>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</si>
  <si>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</si>
  <si>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</si>
  <si>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</si>
  <si>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</si>
  <si>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</si>
  <si>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</si>
  <si>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</si>
  <si>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</si>
  <si>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</si>
  <si>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</si>
  <si>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</si>
  <si>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</si>
  <si>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</si>
  <si>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</si>
  <si>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</si>
  <si>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</si>
  <si>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</si>
  <si>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</si>
  <si>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</si>
  <si>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</si>
  <si>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</si>
  <si>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</si>
  <si>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</si>
  <si>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</si>
  <si>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</si>
  <si>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</si>
  <si>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</si>
  <si>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</si>
  <si>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</si>
  <si>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</si>
  <si>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</si>
  <si>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</si>
  <si>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</si>
  <si>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</si>
  <si>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</si>
  <si>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</si>
  <si>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</si>
  <si>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</si>
  <si>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</si>
  <si>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</si>
  <si>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</si>
  <si>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</si>
  <si>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</si>
  <si>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</si>
  <si>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</si>
  <si>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</si>
  <si>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</si>
  <si>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</si>
  <si>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</si>
  <si>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</si>
  <si>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</si>
  <si>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</si>
  <si>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</si>
  <si>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</si>
  <si>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</si>
  <si>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</si>
  <si>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</si>
  <si>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</si>
  <si>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</si>
  <si>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</si>
  <si>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</si>
  <si>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</si>
  <si>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</si>
  <si>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</si>
  <si>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</si>
  <si>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</si>
  <si>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</si>
  <si>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</si>
  <si>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</si>
  <si>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</si>
  <si>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</si>
  <si>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</si>
  <si>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</si>
  <si>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</si>
  <si>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</si>
  <si>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</si>
  <si>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</si>
  <si>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</si>
  <si>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</si>
  <si>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</si>
  <si>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</si>
  <si>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</si>
  <si>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</si>
  <si>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</si>
  <si>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</si>
  <si>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</si>
  <si>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</si>
  <si>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</si>
  <si>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</si>
  <si>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</si>
  <si>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</si>
  <si>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</si>
  <si>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</si>
  <si>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</si>
  <si>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</si>
  <si>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</si>
  <si>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</si>
  <si>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</si>
  <si>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</si>
  <si>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</si>
  <si>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</si>
  <si>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</si>
  <si>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</si>
  <si>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</si>
  <si>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</si>
  <si>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</si>
  <si>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</si>
  <si>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</si>
  <si>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</si>
  <si>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</si>
  <si>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</si>
  <si>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</si>
  <si>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</si>
  <si>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</si>
  <si>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</si>
  <si>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</si>
  <si>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</si>
  <si>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</si>
  <si>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</si>
  <si>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</si>
  <si>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</si>
  <si>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</si>
  <si>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</si>
  <si>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</si>
  <si>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</si>
  <si>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</si>
  <si>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</si>
  <si>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</si>
  <si>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</si>
  <si>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</si>
  <si>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</si>
  <si>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</si>
  <si>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</si>
  <si>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</si>
  <si>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</si>
  <si>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</si>
  <si>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</si>
  <si>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</si>
  <si>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</si>
  <si>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</si>
  <si>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</si>
  <si>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</si>
  <si>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</si>
  <si>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</si>
  <si>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</si>
  <si>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</si>
  <si>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</si>
  <si>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</si>
  <si>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</si>
  <si>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</si>
  <si>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</si>
  <si>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</si>
  <si>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</si>
  <si>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</si>
  <si>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</si>
  <si>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</si>
  <si>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</si>
  <si>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</si>
  <si>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</si>
  <si>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</si>
  <si>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</si>
  <si>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</si>
  <si>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</si>
  <si>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</si>
  <si>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</si>
  <si>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</si>
  <si>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</si>
  <si>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</si>
  <si>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</si>
  <si>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</si>
  <si>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</si>
  <si>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</si>
  <si>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</si>
  <si>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</si>
  <si>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</si>
  <si>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</si>
  <si>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</si>
  <si>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</si>
  <si>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</si>
  <si>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</si>
  <si>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</si>
  <si>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</si>
  <si>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</si>
  <si>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</si>
  <si>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</si>
  <si>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</si>
  <si>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</si>
  <si>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</si>
  <si>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</si>
  <si>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</si>
  <si>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</si>
  <si>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</si>
  <si>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</si>
  <si>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</si>
  <si>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</si>
  <si>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</si>
  <si>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</si>
  <si>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</si>
  <si>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</si>
  <si>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</si>
  <si>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</si>
  <si>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</si>
  <si>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</si>
  <si>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</si>
  <si>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</si>
  <si>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</si>
  <si>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</si>
  <si>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</si>
  <si>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</si>
  <si>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</si>
  <si>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</si>
  <si>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</si>
  <si>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</si>
  <si>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</si>
  <si>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</si>
  <si>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</si>
  <si>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</si>
  <si>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</si>
  <si>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</si>
  <si>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</si>
  <si>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</si>
  <si>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</si>
  <si>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</si>
  <si>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</si>
  <si>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</si>
  <si>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</si>
  <si>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</si>
  <si>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</si>
  <si>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</si>
  <si>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</si>
  <si>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</si>
  <si>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</si>
  <si>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</si>
  <si>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</si>
  <si>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</si>
  <si>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</si>
  <si>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</si>
  <si>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</si>
  <si>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</si>
  <si>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</si>
  <si>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</si>
  <si>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</si>
  <si>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</si>
  <si>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</si>
  <si>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</si>
  <si>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</si>
  <si>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</si>
  <si>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</si>
  <si>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</si>
  <si>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</si>
  <si>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</si>
  <si>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</si>
  <si>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</si>
  <si>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</si>
  <si>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</si>
  <si>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</si>
  <si>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</si>
  <si>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</si>
  <si>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</si>
  <si>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</si>
  <si>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</si>
  <si>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</si>
  <si>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</si>
  <si>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</si>
  <si>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</si>
  <si>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</si>
  <si>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</si>
  <si>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</si>
  <si>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</si>
  <si>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</si>
  <si>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</si>
  <si>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</si>
  <si>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</si>
  <si>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</si>
  <si>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</si>
  <si>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</si>
  <si>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</si>
  <si>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</si>
  <si>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</si>
  <si>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</si>
  <si>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</si>
  <si>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</si>
  <si>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</si>
  <si>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</si>
  <si>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</si>
  <si>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</si>
  <si>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</si>
  <si>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</si>
  <si>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</si>
  <si>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</si>
  <si>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</si>
  <si>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</si>
  <si>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</si>
  <si>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</si>
  <si>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</si>
  <si>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</si>
  <si>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</si>
  <si>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</si>
  <si>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</si>
  <si>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</si>
  <si>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</si>
  <si>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</si>
  <si>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</si>
  <si>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</si>
  <si>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</si>
  <si>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</si>
  <si>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</si>
  <si>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</si>
  <si>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</si>
  <si>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</si>
  <si>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</si>
  <si>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</si>
  <si>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</si>
  <si>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</si>
  <si>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</si>
  <si>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</si>
  <si>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</si>
  <si>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</si>
  <si>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</si>
  <si>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</si>
  <si>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</si>
  <si>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</si>
  <si>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</si>
  <si>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</si>
  <si>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</si>
  <si>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</si>
  <si>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</si>
  <si>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</si>
  <si>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</si>
  <si>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</si>
  <si>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</si>
  <si>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</si>
  <si>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</si>
  <si>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</si>
  <si>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</si>
  <si>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</si>
  <si>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</si>
  <si>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</si>
  <si>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</si>
  <si>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</si>
  <si>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</si>
  <si>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</si>
  <si>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</si>
  <si>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</si>
  <si>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</si>
  <si>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</si>
  <si>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</si>
  <si>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</si>
  <si>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</si>
  <si>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</si>
  <si>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</si>
  <si>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</si>
  <si>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</si>
  <si>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</si>
  <si>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</si>
  <si>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</si>
  <si>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</si>
  <si>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</si>
  <si>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</si>
  <si>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</si>
  <si>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</si>
  <si>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</si>
  <si>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</si>
  <si>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</si>
  <si>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</si>
  <si>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</si>
  <si>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</si>
  <si>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</si>
  <si>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</si>
  <si>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</si>
  <si>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</si>
  <si>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</si>
  <si>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</si>
  <si>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</si>
  <si>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</si>
  <si>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</si>
  <si>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</si>
  <si>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</si>
  <si>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</si>
  <si>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</si>
  <si>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</si>
  <si>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</si>
  <si>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</si>
  <si>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</si>
  <si>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</si>
  <si>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</si>
  <si>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</si>
  <si>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</si>
  <si>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</si>
  <si>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</si>
  <si>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</si>
  <si>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</si>
  <si>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</si>
  <si>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</si>
  <si>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</si>
  <si>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</si>
  <si>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</si>
  <si>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</si>
  <si>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</si>
  <si>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</si>
  <si>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</si>
  <si>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</si>
  <si>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</si>
  <si>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</si>
  <si>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</si>
  <si>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</si>
  <si>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</si>
  <si>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</si>
  <si>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</si>
  <si>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</si>
  <si>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</si>
  <si>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</si>
  <si>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</si>
  <si>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</si>
  <si>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</si>
  <si>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</si>
  <si>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</si>
  <si>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</si>
  <si>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</si>
  <si>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</si>
  <si>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</si>
  <si>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</si>
  <si>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</si>
  <si>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</si>
  <si>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</si>
  <si>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</si>
  <si>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</si>
  <si>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</si>
  <si>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</si>
  <si>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</si>
  <si>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</si>
  <si>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</si>
  <si>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</si>
  <si>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</si>
  <si>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</si>
  <si>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</si>
  <si>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</si>
  <si>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</si>
  <si>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</si>
  <si>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</si>
  <si>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</si>
  <si>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</si>
  <si>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</si>
  <si>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</si>
  <si>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</si>
  <si>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</si>
  <si>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</si>
  <si>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</si>
  <si>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</si>
  <si>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</si>
  <si>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</si>
  <si>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</si>
  <si>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</si>
  <si>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</si>
  <si>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</si>
  <si>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</si>
  <si>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</si>
  <si>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</si>
  <si>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</si>
  <si>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</si>
  <si>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</si>
  <si>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</si>
  <si>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</si>
  <si>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</si>
  <si>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</si>
  <si>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</si>
  <si>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</si>
  <si>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</si>
  <si>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</si>
  <si>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</si>
  <si>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</si>
  <si>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</si>
  <si>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</si>
  <si>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</si>
  <si>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</si>
  <si>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</si>
  <si>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</si>
  <si>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</si>
  <si>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</si>
  <si>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</si>
  <si>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</si>
  <si>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</si>
  <si>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</si>
  <si>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</si>
  <si>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</si>
  <si>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</si>
  <si>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</si>
  <si>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</si>
  <si>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</si>
  <si>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</si>
  <si>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</si>
  <si>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</si>
  <si>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</si>
  <si>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</si>
  <si>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</si>
  <si>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</si>
  <si>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</si>
  <si>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</si>
  <si>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</si>
  <si>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</si>
  <si>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</si>
  <si>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</si>
  <si>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</si>
  <si>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</si>
  <si>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</si>
  <si>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</si>
  <si>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</si>
  <si>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</si>
  <si>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</si>
  <si>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</si>
  <si>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</si>
  <si>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</si>
  <si>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</si>
  <si>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</si>
  <si>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</si>
  <si>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</si>
  <si>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</si>
  <si>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</si>
  <si>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</si>
  <si>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</si>
  <si>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</si>
  <si>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</si>
  <si>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</si>
  <si>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</si>
  <si>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</si>
  <si>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</si>
  <si>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</si>
  <si>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</si>
  <si>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</si>
  <si>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</si>
  <si>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</si>
  <si>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</si>
  <si>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</si>
  <si>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</si>
  <si>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</si>
  <si>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</si>
  <si>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</si>
  <si>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</si>
  <si>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</si>
  <si>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</si>
  <si>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</si>
  <si>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</si>
  <si>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</si>
  <si>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</si>
  <si>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</si>
  <si>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</si>
  <si>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</si>
  <si>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</si>
  <si>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</si>
  <si>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</si>
  <si>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</si>
  <si>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</si>
  <si>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</si>
  <si>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</si>
  <si>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</si>
  <si>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</si>
  <si>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</si>
  <si>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</si>
  <si>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</si>
  <si>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</si>
  <si>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</si>
  <si>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</si>
  <si>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</si>
  <si>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</si>
  <si>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</si>
  <si>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</si>
  <si>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</si>
  <si>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</si>
  <si>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</si>
  <si>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</si>
  <si>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</si>
  <si>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</si>
  <si>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</si>
  <si>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</si>
  <si>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</si>
  <si>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</si>
  <si>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</si>
  <si>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</si>
  <si>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</si>
  <si>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</si>
  <si>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</si>
  <si>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</si>
  <si>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</si>
  <si>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</si>
  <si>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</si>
  <si>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</si>
  <si>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</si>
  <si>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</si>
  <si>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</si>
  <si>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</si>
  <si>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</si>
  <si>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</si>
  <si>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</si>
  <si>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</si>
  <si>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</si>
  <si>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</si>
  <si>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</si>
  <si>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</si>
  <si>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</si>
  <si>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</si>
  <si>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</si>
  <si>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</si>
  <si>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</si>
  <si>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</si>
  <si>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</si>
  <si>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</si>
  <si>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</si>
  <si>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</si>
  <si>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</si>
  <si>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</si>
  <si>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</si>
  <si>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</si>
  <si>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</si>
  <si>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</si>
  <si>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</si>
  <si>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</si>
  <si>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</si>
  <si>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</si>
  <si>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</si>
  <si>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</si>
  <si>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</si>
  <si>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</si>
  <si>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</si>
  <si>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</si>
  <si>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</si>
  <si>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</si>
  <si>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</si>
  <si>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</si>
  <si>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</si>
  <si>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</si>
  <si>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</si>
  <si>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</si>
  <si>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</si>
  <si>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</si>
  <si>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</si>
  <si>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</si>
  <si>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</si>
  <si>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</si>
  <si>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</si>
  <si>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</si>
  <si>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</si>
  <si>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</si>
  <si>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</si>
  <si>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</si>
  <si>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</si>
  <si>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</si>
  <si>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</si>
  <si>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</si>
  <si>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</si>
  <si>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</si>
  <si>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</si>
  <si>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</si>
  <si>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</si>
  <si>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</si>
  <si>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</si>
  <si>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</si>
  <si>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</si>
  <si>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</si>
  <si>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</si>
  <si>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</si>
  <si>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</si>
  <si>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</si>
  <si>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</si>
  <si>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</si>
  <si>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</si>
  <si>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</si>
  <si>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</si>
  <si>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</si>
  <si>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</si>
  <si>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</si>
  <si>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</si>
  <si>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</si>
  <si>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</si>
  <si>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</si>
  <si>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</si>
  <si>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</si>
  <si>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</si>
  <si>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</si>
  <si>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</si>
  <si>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</si>
  <si>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</si>
  <si>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</si>
  <si>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</si>
  <si>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</si>
  <si>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</si>
  <si>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</si>
  <si>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</si>
  <si>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</si>
  <si>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</si>
  <si>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</si>
  <si>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</si>
  <si>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</si>
  <si>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</si>
  <si>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</si>
  <si>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</si>
  <si>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</si>
  <si>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</si>
  <si>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</si>
  <si>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</si>
  <si>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</si>
  <si>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</si>
  <si>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</si>
  <si>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</si>
  <si>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</si>
  <si>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</si>
  <si>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</si>
  <si>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</si>
  <si>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</si>
  <si>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</si>
  <si>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</si>
  <si>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</si>
  <si>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</si>
  <si>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</si>
  <si>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</si>
  <si>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</si>
  <si>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</si>
  <si>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</si>
  <si>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</si>
  <si>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</si>
  <si>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</si>
  <si>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</si>
  <si>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</si>
  <si>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</si>
  <si>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</si>
  <si>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</si>
  <si>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</si>
  <si>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</si>
  <si>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</si>
  <si>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</si>
  <si>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</si>
  <si>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</si>
  <si>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</si>
  <si>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</si>
  <si>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</si>
  <si>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</si>
  <si>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</si>
  <si>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</si>
  <si>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</si>
  <si>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</si>
  <si>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</si>
  <si>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</si>
  <si>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</si>
  <si>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</si>
  <si>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</si>
  <si>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</si>
  <si>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</si>
  <si>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</si>
  <si>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</si>
  <si>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</si>
  <si>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</si>
  <si>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</si>
  <si>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</si>
  <si>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</si>
  <si>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</si>
  <si>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</si>
  <si>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</si>
  <si>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</si>
  <si>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</si>
  <si>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</si>
  <si>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</si>
  <si>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</si>
  <si>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</si>
  <si>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</si>
  <si>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</si>
  <si>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</si>
  <si>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</si>
  <si>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</si>
  <si>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</si>
  <si>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</si>
  <si>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</si>
  <si>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</si>
  <si>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</si>
  <si>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</si>
  <si>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</si>
  <si>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</si>
  <si>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</si>
  <si>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</si>
  <si>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</si>
  <si>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</si>
  <si>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</si>
  <si>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</si>
  <si>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</si>
  <si>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</si>
  <si>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</si>
  <si>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</si>
  <si>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</si>
  <si>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</si>
  <si>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</si>
  <si>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</si>
  <si>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</si>
  <si>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</si>
  <si>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</si>
  <si>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</si>
  <si>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</si>
  <si>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</si>
  <si>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</si>
  <si>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</si>
  <si>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</si>
  <si>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</si>
  <si>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</si>
  <si>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</si>
  <si>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</si>
  <si>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</si>
  <si>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</si>
  <si>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</si>
  <si>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</si>
  <si>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</si>
  <si>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</si>
  <si>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</si>
  <si>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</si>
  <si>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</si>
  <si>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</si>
  <si>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</si>
  <si>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</si>
  <si>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</si>
  <si>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</si>
  <si>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</si>
  <si>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</si>
  <si>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</si>
  <si>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</si>
  <si>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</si>
  <si>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</si>
  <si>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</si>
  <si>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</si>
  <si>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</si>
  <si>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</si>
  <si>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</si>
  <si>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</si>
  <si>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</si>
  <si>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</si>
  <si>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</si>
  <si>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</si>
  <si>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</si>
  <si>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</si>
  <si>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</si>
  <si>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</si>
  <si>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</si>
  <si>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</si>
  <si>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</si>
  <si>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</si>
  <si>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</si>
  <si>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</si>
  <si>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</si>
  <si>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</si>
  <si>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</si>
  <si>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</si>
  <si>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</si>
  <si>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</si>
  <si>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</si>
  <si>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</si>
  <si>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</si>
  <si>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</si>
  <si>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</si>
  <si>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</si>
  <si>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</si>
  <si>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</si>
  <si>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</si>
  <si>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</si>
  <si>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</si>
  <si>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</si>
  <si>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</si>
  <si>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</si>
  <si>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</si>
  <si>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</si>
  <si>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</si>
  <si>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</si>
  <si>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</si>
  <si>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</si>
  <si>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</si>
  <si>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</si>
  <si>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</si>
  <si>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</si>
  <si>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</si>
  <si>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</si>
  <si>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</si>
  <si>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</si>
  <si>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</si>
  <si>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</si>
  <si>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</si>
  <si>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</si>
  <si>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</si>
  <si>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</si>
  <si>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</si>
  <si>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</si>
  <si>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</si>
  <si>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</si>
  <si>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</si>
  <si>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</si>
  <si>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</si>
  <si>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</si>
  <si>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</si>
  <si>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</si>
  <si>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</si>
  <si>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</si>
  <si>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</si>
  <si>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</si>
  <si>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</si>
  <si>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</si>
  <si>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</si>
  <si>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</si>
  <si>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</si>
  <si>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</si>
  <si>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</si>
  <si>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</si>
  <si>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</si>
  <si>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</si>
  <si>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</si>
  <si>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</si>
  <si>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</si>
  <si>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</si>
  <si>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</si>
  <si>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</si>
  <si>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</si>
  <si>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</si>
  <si>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</si>
  <si>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</si>
  <si>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</si>
  <si>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</si>
  <si>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</si>
  <si>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</si>
  <si>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</si>
  <si>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</si>
  <si>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</si>
  <si>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</si>
  <si>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</si>
  <si>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</si>
  <si>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</si>
  <si>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</si>
  <si>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</si>
  <si>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</si>
  <si>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</si>
  <si>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</si>
  <si>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</si>
  <si>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</si>
  <si>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</si>
  <si>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</si>
  <si>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</si>
  <si>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</si>
  <si>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</si>
  <si>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</si>
  <si>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</si>
  <si>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</si>
  <si>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</si>
  <si>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</si>
  <si>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</si>
  <si>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</si>
  <si>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</si>
  <si>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</si>
  <si>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</si>
  <si>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</si>
  <si>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</si>
  <si>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</si>
  <si>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</si>
  <si>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</si>
  <si>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</si>
  <si>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</si>
  <si>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</si>
  <si>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</si>
  <si>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</si>
  <si>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</si>
  <si>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</si>
  <si>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</si>
  <si>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</si>
  <si>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</si>
  <si>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</si>
  <si>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</si>
  <si>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</si>
  <si>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</si>
  <si>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</si>
  <si>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</si>
  <si>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</si>
  <si>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</si>
  <si>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</si>
  <si>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</si>
  <si>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</si>
  <si>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</si>
  <si>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</si>
  <si>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</si>
  <si>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</si>
  <si>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</si>
  <si>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</si>
  <si>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</si>
  <si>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</si>
  <si>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</si>
  <si>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</si>
  <si>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</si>
  <si>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</si>
  <si>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</si>
  <si>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</si>
  <si>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</si>
  <si>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</si>
  <si>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</si>
  <si>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</si>
  <si>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</si>
  <si>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</si>
  <si>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</si>
  <si>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</si>
  <si>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</si>
  <si>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</si>
  <si>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</si>
  <si>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</si>
  <si>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</si>
  <si>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</si>
  <si>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</si>
  <si>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</si>
  <si>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</si>
  <si>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</si>
  <si>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</si>
  <si>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</si>
  <si>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</si>
  <si>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</si>
  <si>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</si>
  <si>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</si>
  <si>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</si>
  <si>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</si>
  <si>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</si>
  <si>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</si>
  <si>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</si>
  <si>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</si>
  <si>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</si>
  <si>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</si>
  <si>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</si>
  <si>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</si>
  <si>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</si>
  <si>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</si>
  <si>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</si>
  <si>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</si>
  <si>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</si>
  <si>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</si>
  <si>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</si>
  <si>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</si>
  <si>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</si>
  <si>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</si>
  <si>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</si>
  <si>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</si>
  <si>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</si>
  <si>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</si>
  <si>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</si>
  <si>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</si>
  <si>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</si>
  <si>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</si>
  <si>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</si>
  <si>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</si>
  <si>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</si>
  <si>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</si>
  <si>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</si>
  <si>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</si>
  <si>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</si>
  <si>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</si>
  <si>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</si>
  <si>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</si>
  <si>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</si>
  <si>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</si>
  <si>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</si>
  <si>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</si>
  <si>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</si>
  <si>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</si>
  <si>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</si>
  <si>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</si>
  <si>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</si>
  <si>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</si>
  <si>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</si>
  <si>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</si>
  <si>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</si>
  <si>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</si>
  <si>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</si>
  <si>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</si>
  <si>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</si>
  <si>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</si>
  <si>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</si>
  <si>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</si>
  <si>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</si>
  <si>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</si>
  <si>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</si>
  <si>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</si>
  <si>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</si>
  <si>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</si>
  <si>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</si>
  <si>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</si>
  <si>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</si>
  <si>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</si>
  <si>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</si>
  <si>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</si>
  <si>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</si>
  <si>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</si>
  <si>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</si>
  <si>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</si>
  <si>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</si>
  <si>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</si>
  <si>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</si>
  <si>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</si>
  <si>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</si>
  <si>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</si>
  <si>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</si>
  <si>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</si>
  <si>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</si>
  <si>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</si>
  <si>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</si>
  <si>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</si>
  <si>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</si>
  <si>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</si>
  <si>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</si>
  <si>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</si>
  <si>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</si>
  <si>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</si>
  <si>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</si>
  <si>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</si>
  <si>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</si>
  <si>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</si>
  <si>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</si>
  <si>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</si>
  <si>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</si>
  <si>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</si>
  <si>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</si>
  <si>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</si>
  <si>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</si>
  <si>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</si>
  <si>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</si>
  <si>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</si>
  <si>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</si>
  <si>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</si>
  <si>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</si>
  <si>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</si>
  <si>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</si>
  <si>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</si>
  <si>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</si>
  <si>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</si>
  <si>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</si>
  <si>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</si>
  <si>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</si>
  <si>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</si>
  <si>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</si>
  <si>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</si>
  <si>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</si>
  <si>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</si>
  <si>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</si>
  <si>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</si>
  <si>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</si>
  <si>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</si>
  <si>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</si>
  <si>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</si>
  <si>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</si>
  <si>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</si>
  <si>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</si>
  <si>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</si>
  <si>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</si>
  <si>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</si>
  <si>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</si>
  <si>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</si>
  <si>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</si>
  <si>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</si>
  <si>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</si>
  <si>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</si>
  <si>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</si>
  <si>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</si>
  <si>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</si>
  <si>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</si>
  <si>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</si>
  <si>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</si>
  <si>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</si>
  <si>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</si>
  <si>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</si>
  <si>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</si>
  <si>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</si>
  <si>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</si>
  <si>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</si>
  <si>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</si>
  <si>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</si>
  <si>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</si>
  <si>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</si>
  <si>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</si>
  <si>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</si>
  <si>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</si>
  <si>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</si>
  <si>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</si>
  <si>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</si>
  <si>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</si>
  <si>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</si>
  <si>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</si>
  <si>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</si>
  <si>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</si>
  <si>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</si>
  <si>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</si>
  <si>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</si>
  <si>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</si>
  <si>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</si>
  <si>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</si>
  <si>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</si>
  <si>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</si>
  <si>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</si>
  <si>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</si>
  <si>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</si>
  <si>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</si>
  <si>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</si>
  <si>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</si>
  <si>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</si>
  <si>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</si>
  <si>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</si>
  <si>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</si>
  <si>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</si>
  <si>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</si>
  <si>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</si>
  <si>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</si>
  <si>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</si>
  <si>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</si>
  <si>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</si>
  <si>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</si>
  <si>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</si>
  <si>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</si>
  <si>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</si>
  <si>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</si>
  <si>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</si>
  <si>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</si>
  <si>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</si>
  <si>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</si>
  <si>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</si>
  <si>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</si>
  <si>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</si>
  <si>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</si>
  <si>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</si>
  <si>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</si>
  <si>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</si>
  <si>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</si>
  <si>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</si>
  <si>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</si>
  <si>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</si>
  <si>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</si>
  <si>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</si>
  <si>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</si>
  <si>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</si>
  <si>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</si>
  <si>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</si>
  <si>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</si>
  <si>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</si>
  <si>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</si>
  <si>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</si>
  <si>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</si>
  <si>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</si>
  <si>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</si>
  <si>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</si>
  <si>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</si>
  <si>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</si>
  <si>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</si>
  <si>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</si>
  <si>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</si>
  <si>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</si>
  <si>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</si>
  <si>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</si>
  <si>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</si>
  <si>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</si>
  <si>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</si>
  <si>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</si>
  <si>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</si>
  <si>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</si>
  <si>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</si>
  <si>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</si>
  <si>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</si>
  <si>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</si>
  <si>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</si>
  <si>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</si>
  <si>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</si>
  <si>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</si>
  <si>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</si>
  <si>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</si>
  <si>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</si>
  <si>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</si>
  <si>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</si>
  <si>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</si>
  <si>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</si>
  <si>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</si>
  <si>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</si>
  <si>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</si>
  <si>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</si>
  <si>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</si>
  <si>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</si>
  <si>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</si>
  <si>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</si>
  <si>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</si>
  <si>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</si>
  <si>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</si>
  <si>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</si>
  <si>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</si>
  <si>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</si>
  <si>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</si>
  <si>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</si>
  <si>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</si>
  <si>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</si>
  <si>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</si>
  <si>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</si>
  <si>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</si>
  <si>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</si>
  <si>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</si>
  <si>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</si>
  <si>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</si>
  <si>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</si>
  <si>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</si>
  <si>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</si>
  <si>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</si>
  <si>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</si>
  <si>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</si>
  <si>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</si>
  <si>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</si>
  <si>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</si>
  <si>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</si>
  <si>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</si>
  <si>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</si>
  <si>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</si>
  <si>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</si>
  <si>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</si>
  <si>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</si>
  <si>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</si>
  <si>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</si>
  <si>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</si>
  <si>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</si>
  <si>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</si>
  <si>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</si>
  <si>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</si>
  <si>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</si>
  <si>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</si>
  <si>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</si>
  <si>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</si>
  <si>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</si>
  <si>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</si>
  <si>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</si>
  <si>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</si>
  <si>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</si>
  <si>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</si>
  <si>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</si>
  <si>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</si>
  <si>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</si>
  <si>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</si>
  <si>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</si>
  <si>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</si>
  <si>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</si>
  <si>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</si>
  <si>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</si>
  <si>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</si>
  <si>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</si>
  <si>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</si>
  <si>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</si>
  <si>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</si>
  <si>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</si>
  <si>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</si>
  <si>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</si>
  <si>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</si>
  <si>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</si>
  <si>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</si>
  <si>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</si>
  <si>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</si>
  <si>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</si>
  <si>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</si>
  <si>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</si>
  <si>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</si>
  <si>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</si>
  <si>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</si>
  <si>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</si>
  <si>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</si>
  <si>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</si>
  <si>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</si>
  <si>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</si>
  <si>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</si>
  <si>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</si>
  <si>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</si>
  <si>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</si>
  <si>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</si>
  <si>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</si>
  <si>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</si>
  <si>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</si>
  <si>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</si>
  <si>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</si>
  <si>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</si>
  <si>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</si>
  <si>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</si>
  <si>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</si>
  <si>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</si>
  <si>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</si>
  <si>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</si>
  <si>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</si>
  <si>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</si>
  <si>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</si>
  <si>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</si>
  <si>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</si>
  <si>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</si>
  <si>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</si>
  <si>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</si>
  <si>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</si>
  <si>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</si>
  <si>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</si>
  <si>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</si>
  <si>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</si>
  <si>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</si>
  <si>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</si>
  <si>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</si>
  <si>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</si>
  <si>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</si>
  <si>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</si>
  <si>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</si>
  <si>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</si>
  <si>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</si>
  <si>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</si>
  <si>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</si>
  <si>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</si>
  <si>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</si>
  <si>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</si>
  <si>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</si>
  <si>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</si>
  <si>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</si>
  <si>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</si>
  <si>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</si>
  <si>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</si>
  <si>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</si>
  <si>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</si>
  <si>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</si>
  <si>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</si>
  <si>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</si>
  <si>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</si>
  <si>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</si>
  <si>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</si>
  <si>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</si>
  <si>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</si>
  <si>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</si>
  <si>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</si>
  <si>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</si>
  <si>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</si>
  <si>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</si>
  <si>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</si>
  <si>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</si>
  <si>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</si>
  <si>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</si>
  <si>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</si>
  <si>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</si>
  <si>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</si>
  <si>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</si>
  <si>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</si>
  <si>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</si>
  <si>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</si>
  <si>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</si>
  <si>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</si>
  <si>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</si>
  <si>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</si>
  <si>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</si>
  <si>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</si>
  <si>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</si>
  <si>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</si>
  <si>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</si>
  <si>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</si>
  <si>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</si>
  <si>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</si>
  <si>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</si>
  <si>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</si>
  <si>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</si>
  <si>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</si>
  <si>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</si>
  <si>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</si>
  <si>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</si>
  <si>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</si>
  <si>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</si>
  <si>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</si>
  <si>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</si>
  <si>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</si>
  <si>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</si>
  <si>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</si>
  <si>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</si>
  <si>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</si>
  <si>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</si>
  <si>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</si>
  <si>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</si>
  <si>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</si>
  <si>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</si>
  <si>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</si>
  <si>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</si>
  <si>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</si>
  <si>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</si>
  <si>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</si>
  <si>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</si>
  <si>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</si>
  <si>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</si>
  <si>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</si>
  <si>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</si>
  <si>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</si>
  <si>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</si>
  <si>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</si>
  <si>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</si>
  <si>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</si>
  <si>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</si>
  <si>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</si>
  <si>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</si>
  <si>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</si>
  <si>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</si>
  <si>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</si>
  <si>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</si>
  <si>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</si>
  <si>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</si>
  <si>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</si>
  <si>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</si>
  <si>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</si>
  <si>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</si>
  <si>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</si>
  <si>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</si>
  <si>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</si>
  <si>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</si>
  <si>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</si>
  <si>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</si>
  <si>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</si>
  <si>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</si>
  <si>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</si>
  <si>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</si>
  <si>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</si>
  <si>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</si>
  <si>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</si>
  <si>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</si>
  <si>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</si>
  <si>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</si>
  <si>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</si>
  <si>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</si>
  <si>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</si>
  <si>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</si>
  <si>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</si>
  <si>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</si>
  <si>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</si>
  <si>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</si>
  <si>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</si>
  <si>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</si>
  <si>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</si>
  <si>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</si>
  <si>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</si>
  <si>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</si>
  <si>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</si>
  <si>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</si>
  <si>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</si>
  <si>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</si>
  <si>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</si>
  <si>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</si>
  <si>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</si>
  <si>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</si>
  <si>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</si>
  <si>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</si>
  <si>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</si>
  <si>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</si>
  <si>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</si>
  <si>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</si>
  <si>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</si>
  <si>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</si>
  <si>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</si>
  <si>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</si>
  <si>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</si>
  <si>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</si>
  <si>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</si>
  <si>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</si>
  <si>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</si>
  <si>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</si>
  <si>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</si>
  <si>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</si>
  <si>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</si>
  <si>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</si>
  <si>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</si>
  <si>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</si>
  <si>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</si>
  <si>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</si>
  <si>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</si>
  <si>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</si>
  <si>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</si>
  <si>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</si>
  <si>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</si>
  <si>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</si>
  <si>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</si>
  <si>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</si>
  <si>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</si>
  <si>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</si>
  <si>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</si>
  <si>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</si>
  <si>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</si>
  <si>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</si>
  <si>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</si>
  <si>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</si>
  <si>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</si>
  <si>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</si>
  <si>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</si>
  <si>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</si>
  <si>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</si>
  <si>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</si>
  <si>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</si>
  <si>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</si>
  <si>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</si>
  <si>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</si>
  <si>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</si>
  <si>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</si>
  <si>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</si>
  <si>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</si>
  <si>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</si>
  <si>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</si>
  <si>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</si>
  <si>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</si>
  <si>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</si>
  <si>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</si>
  <si>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</si>
  <si>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</si>
  <si>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</si>
  <si>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</si>
  <si>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</si>
  <si>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</si>
  <si>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</si>
  <si>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</si>
  <si>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</si>
  <si>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</si>
  <si>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</si>
  <si>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</si>
  <si>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</si>
  <si>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</si>
  <si>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</si>
  <si>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</si>
  <si>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</si>
  <si>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</si>
  <si>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</si>
  <si>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</si>
  <si>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</si>
  <si>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</si>
  <si>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</si>
  <si>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</si>
  <si>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</si>
  <si>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</si>
  <si>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</si>
  <si>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</si>
  <si>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</si>
  <si>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</si>
  <si>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</si>
  <si>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</si>
  <si>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</si>
  <si>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</si>
  <si>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</si>
  <si>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</si>
  <si>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</si>
  <si>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</si>
  <si>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</si>
  <si>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</si>
  <si>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</si>
  <si>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</si>
  <si>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</si>
  <si>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</si>
  <si>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</si>
  <si>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</si>
  <si>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</si>
  <si>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</si>
  <si>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</si>
  <si>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</si>
  <si>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</si>
  <si>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</si>
  <si>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</si>
  <si>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</si>
  <si>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</si>
  <si>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</si>
  <si>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</si>
  <si>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</si>
  <si>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</si>
  <si>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</si>
  <si>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</si>
  <si>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</si>
  <si>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</si>
  <si>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</si>
  <si>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</si>
  <si>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</si>
  <si>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</si>
  <si>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</si>
  <si>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</si>
  <si>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</si>
  <si>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</si>
  <si>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</si>
  <si>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</si>
  <si>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</si>
  <si>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</si>
  <si>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</si>
  <si>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</si>
  <si>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</si>
  <si>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</si>
  <si>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</si>
  <si>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</si>
  <si>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</si>
  <si>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</si>
  <si>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</si>
  <si>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</si>
  <si>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</si>
  <si>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</si>
  <si>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</si>
  <si>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</si>
  <si>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</si>
  <si>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</si>
  <si>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</si>
  <si>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</si>
  <si>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</si>
  <si>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</si>
  <si>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</si>
  <si>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</si>
  <si>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</si>
  <si>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</si>
  <si>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</si>
  <si>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</si>
  <si>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</si>
  <si>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</si>
  <si>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</si>
  <si>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</si>
  <si>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</si>
  <si>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</si>
  <si>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</si>
  <si>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</si>
  <si>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</si>
  <si>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</si>
  <si>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</si>
  <si>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</si>
  <si>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</si>
  <si>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</si>
  <si>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</si>
  <si>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</si>
  <si>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</si>
  <si>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</si>
  <si>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</si>
  <si>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</si>
  <si>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</si>
  <si>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</si>
  <si>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</si>
  <si>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</si>
  <si>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</si>
  <si>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</si>
  <si>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</si>
  <si>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</si>
  <si>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</si>
  <si>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</si>
  <si>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</si>
  <si>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</si>
  <si>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</si>
  <si>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</si>
  <si>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</si>
  <si>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</si>
  <si>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</si>
  <si>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</si>
  <si>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</si>
  <si>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</si>
  <si>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</si>
  <si>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</si>
  <si>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</si>
  <si>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</si>
  <si>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</si>
  <si>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</si>
  <si>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</si>
  <si>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</si>
  <si>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</si>
  <si>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</si>
  <si>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</si>
  <si>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</si>
  <si>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</si>
  <si>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</si>
  <si>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</si>
  <si>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</si>
  <si>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</si>
  <si>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</si>
  <si>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</si>
  <si>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</si>
  <si>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</si>
  <si>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</si>
  <si>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</si>
  <si>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</si>
  <si>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</si>
  <si>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</si>
  <si>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</si>
  <si>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</si>
  <si>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</si>
  <si>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</si>
  <si>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</si>
  <si>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</si>
  <si>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</si>
  <si>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</si>
  <si>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</si>
  <si>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</si>
  <si>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</si>
  <si>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</si>
  <si>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</si>
  <si>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</si>
  <si>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</si>
  <si>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</si>
  <si>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</si>
  <si>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</si>
  <si>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</si>
  <si>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</si>
  <si>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</si>
  <si>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</si>
  <si>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</si>
  <si>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</si>
  <si>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</si>
  <si>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</si>
  <si>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</si>
  <si>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</si>
  <si>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</si>
  <si>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</si>
  <si>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</si>
  <si>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</si>
  <si>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</si>
  <si>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</si>
  <si>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</si>
  <si>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</si>
  <si>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</si>
  <si>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</si>
  <si>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</si>
  <si>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</si>
  <si>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</si>
  <si>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</si>
  <si>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</si>
  <si>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</si>
  <si>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</si>
  <si>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</si>
  <si>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</si>
  <si>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</si>
  <si>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</si>
  <si>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</si>
  <si>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</si>
  <si>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</si>
  <si>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</si>
  <si>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</si>
  <si>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</si>
  <si>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</si>
  <si>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</si>
  <si>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</si>
  <si>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</si>
  <si>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</si>
  <si>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</si>
  <si>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</si>
  <si>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</si>
  <si>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</si>
  <si>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</si>
  <si>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</si>
  <si>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</si>
  <si>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</si>
  <si>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</si>
  <si>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</si>
  <si>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</si>
  <si>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</si>
  <si>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</si>
  <si>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</si>
  <si>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</si>
  <si>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</si>
  <si>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</si>
  <si>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</si>
  <si>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</si>
  <si>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</si>
  <si>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</si>
  <si>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</si>
  <si>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</si>
  <si>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</si>
  <si>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</si>
  <si>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</si>
  <si>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</si>
  <si>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</si>
  <si>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</si>
  <si>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</si>
  <si>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</si>
  <si>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</si>
  <si>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</si>
  <si>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</si>
  <si>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</si>
  <si>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</si>
  <si>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</si>
  <si>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</si>
  <si>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</si>
  <si>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</si>
  <si>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</si>
  <si>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</si>
  <si>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</si>
  <si>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</si>
  <si>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</si>
  <si>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</si>
  <si>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</si>
  <si>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</si>
  <si>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</si>
  <si>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</si>
  <si>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</si>
  <si>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</si>
  <si>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</si>
  <si>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</si>
  <si>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</si>
  <si>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</si>
  <si>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</si>
  <si>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</si>
  <si>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</si>
  <si>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</si>
  <si>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</si>
  <si>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</si>
  <si>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</si>
  <si>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</si>
  <si>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</si>
  <si>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</si>
  <si>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</si>
  <si>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</si>
  <si>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</si>
  <si>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</si>
  <si>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</si>
  <si>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</si>
  <si>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</si>
  <si>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</si>
  <si>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</si>
  <si>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</si>
  <si>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</si>
  <si>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</si>
  <si>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</si>
  <si>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</si>
  <si>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</si>
  <si>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</si>
  <si>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</si>
  <si>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</si>
  <si>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</si>
  <si>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</si>
  <si>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</si>
  <si>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</si>
  <si>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</si>
  <si>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</si>
  <si>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</si>
  <si>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</si>
  <si>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</si>
  <si>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</si>
  <si>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</si>
  <si>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</si>
  <si>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</si>
  <si>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</si>
  <si>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</si>
  <si>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</si>
  <si>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</si>
  <si>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</si>
  <si>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</si>
  <si>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</si>
  <si>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</si>
  <si>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</si>
  <si>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</si>
  <si>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</si>
  <si>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</si>
  <si>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</si>
  <si>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</si>
  <si>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</si>
  <si>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</si>
  <si>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</si>
  <si>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</si>
  <si>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</si>
  <si>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</si>
  <si>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</si>
  <si>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</si>
  <si>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</si>
  <si>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</si>
  <si>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</si>
  <si>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</si>
  <si>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</si>
  <si>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</si>
  <si>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</si>
  <si>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</si>
  <si>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</si>
  <si>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</si>
  <si>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</si>
  <si>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</si>
  <si>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</si>
  <si>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</si>
  <si>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</si>
  <si>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</si>
  <si>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</si>
  <si>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</si>
  <si>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</si>
  <si>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</si>
  <si>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</si>
  <si>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</si>
  <si>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</si>
  <si>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</si>
  <si>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</si>
  <si>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</si>
  <si>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</si>
  <si>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</si>
  <si>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</si>
  <si>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</si>
  <si>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</si>
  <si>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</si>
  <si>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</si>
  <si>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</si>
  <si>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</si>
  <si>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</si>
  <si>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</si>
  <si>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</si>
  <si>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</si>
  <si>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</si>
  <si>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</si>
  <si>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</si>
  <si>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</si>
  <si>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</si>
  <si>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</si>
  <si>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</si>
  <si>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</si>
  <si>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</si>
  <si>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</si>
  <si>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</si>
  <si>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</si>
  <si>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</si>
  <si>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</si>
  <si>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</si>
  <si>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</si>
  <si>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</si>
  <si>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</si>
  <si>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</si>
  <si>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</si>
  <si>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</si>
  <si>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</si>
  <si>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</si>
  <si>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</si>
  <si>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</si>
  <si>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</si>
  <si>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</si>
  <si>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</si>
  <si>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</si>
  <si>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</si>
  <si>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</si>
  <si>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</si>
  <si>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</si>
  <si>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</si>
  <si>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</si>
  <si>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</si>
  <si>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</si>
  <si>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</si>
  <si>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</si>
  <si>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</si>
  <si>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</si>
  <si>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</si>
  <si>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</si>
  <si>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</si>
  <si>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</si>
  <si>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</si>
  <si>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</si>
  <si>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</si>
  <si>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</si>
  <si>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</si>
  <si>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</si>
  <si>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</si>
  <si>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</si>
  <si>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</si>
  <si>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</si>
  <si>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</si>
  <si>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</si>
  <si>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</si>
  <si>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</si>
  <si>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</si>
  <si>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</si>
  <si>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</si>
  <si>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</si>
  <si>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</si>
  <si>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</si>
  <si>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</si>
  <si>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</si>
  <si>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</si>
  <si>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</si>
  <si>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</si>
  <si>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</si>
  <si>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</si>
  <si>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</si>
  <si>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</si>
  <si>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</si>
  <si>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</si>
  <si>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</si>
  <si>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</si>
  <si>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</si>
  <si>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</si>
  <si>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</si>
  <si>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</si>
  <si>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</si>
  <si>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</si>
  <si>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</si>
  <si>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</si>
  <si>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</si>
  <si>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</si>
  <si>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</si>
  <si>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</si>
  <si>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</si>
  <si>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</si>
  <si>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</si>
  <si>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</si>
  <si>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</si>
  <si>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</si>
  <si>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</si>
  <si>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</si>
  <si>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</si>
  <si>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</si>
  <si>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</si>
  <si>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</si>
  <si>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</si>
  <si>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</si>
  <si>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</si>
  <si>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</si>
  <si>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</si>
  <si>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</si>
  <si>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</si>
  <si>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</si>
  <si>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</si>
  <si>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</si>
  <si>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</si>
  <si>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</si>
  <si>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</si>
  <si>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</si>
  <si>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</si>
  <si>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</si>
  <si>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</si>
  <si>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</si>
  <si>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</si>
  <si>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</si>
  <si>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</si>
  <si>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</si>
  <si>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</si>
  <si>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</si>
  <si>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</si>
  <si>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</si>
  <si>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</si>
  <si>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</si>
  <si>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</si>
  <si>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</si>
  <si>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</si>
  <si>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</si>
  <si>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</si>
  <si>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</si>
  <si>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</si>
  <si>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</si>
  <si>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</si>
  <si>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</si>
  <si>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</si>
  <si>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</si>
  <si>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</si>
  <si>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</si>
  <si>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</si>
  <si>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</si>
  <si>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</si>
  <si>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</si>
  <si>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</si>
  <si>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</si>
  <si>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</si>
  <si>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</si>
  <si>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</si>
  <si>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</si>
  <si>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</si>
  <si>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</si>
  <si>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</si>
  <si>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</si>
  <si>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</si>
  <si>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</si>
  <si>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</si>
  <si>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</si>
  <si>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</si>
  <si>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</si>
  <si>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</si>
  <si>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</si>
  <si>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</si>
  <si>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</si>
  <si>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</si>
  <si>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</si>
  <si>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</si>
  <si>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</si>
  <si>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</si>
  <si>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</si>
  <si>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</si>
  <si>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</si>
  <si>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</si>
  <si>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</si>
  <si>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</si>
  <si>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</si>
  <si>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</si>
  <si>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</si>
  <si>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</si>
  <si>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</si>
  <si>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</si>
  <si>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</si>
  <si>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</si>
  <si>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</si>
  <si>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</si>
  <si>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</si>
  <si>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</si>
  <si>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</si>
  <si>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</si>
  <si>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</si>
  <si>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</si>
  <si>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</si>
  <si>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</si>
  <si>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</si>
  <si>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</si>
  <si>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</si>
  <si>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</si>
  <si>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</si>
  <si>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</si>
  <si>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</si>
  <si>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</si>
  <si>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</si>
  <si>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</si>
  <si>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</si>
  <si>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</si>
  <si>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</si>
  <si>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</si>
  <si>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</si>
  <si>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</si>
  <si>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</si>
  <si>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</si>
  <si>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</si>
  <si>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</si>
  <si>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</si>
  <si>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</si>
  <si>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</si>
  <si>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</si>
  <si>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</si>
  <si>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</si>
  <si>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</si>
  <si>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</si>
  <si>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</si>
  <si>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</si>
  <si>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</si>
  <si>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</si>
  <si>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</si>
  <si>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</si>
  <si>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</si>
  <si>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</si>
  <si>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</si>
  <si>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</si>
  <si>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</si>
  <si>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</si>
  <si>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</si>
  <si>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</si>
  <si>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</si>
  <si>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</si>
  <si>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</si>
  <si>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</si>
  <si>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</si>
  <si>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</si>
  <si>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</si>
  <si>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</si>
  <si>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</si>
  <si>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</si>
  <si>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</si>
  <si>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</si>
  <si>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</si>
  <si>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</si>
  <si>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</si>
  <si>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</si>
  <si>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</si>
  <si>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</si>
  <si>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</si>
  <si>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</si>
  <si>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</si>
  <si>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</si>
  <si>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</si>
  <si>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</si>
  <si>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</si>
  <si>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</si>
  <si>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</si>
  <si>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</si>
  <si>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</si>
  <si>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</si>
  <si>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</si>
  <si>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</si>
  <si>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</si>
  <si>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</si>
  <si>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</si>
  <si>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</si>
  <si>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</si>
  <si>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</si>
  <si>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</si>
  <si>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</si>
  <si>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</si>
  <si>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</si>
  <si>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</si>
  <si>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</si>
  <si>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</si>
  <si>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</si>
  <si>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</si>
  <si>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</si>
  <si>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</si>
  <si>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</si>
  <si>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</si>
  <si>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</si>
  <si>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</si>
  <si>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</si>
  <si>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</si>
  <si>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</si>
  <si>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</si>
  <si>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</si>
  <si>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</si>
  <si>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</si>
  <si>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</si>
  <si>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</si>
  <si>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</si>
  <si>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</si>
  <si>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</si>
  <si>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</si>
  <si>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</si>
  <si>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</si>
  <si>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</si>
  <si>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</si>
  <si>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</si>
  <si>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</si>
  <si>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</si>
  <si>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</si>
  <si>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</si>
  <si>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</si>
  <si>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</si>
  <si>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</si>
  <si>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</si>
  <si>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</si>
  <si>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</si>
  <si>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</si>
  <si>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</si>
  <si>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</si>
  <si>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</si>
  <si>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</si>
  <si>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</si>
  <si>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</si>
  <si>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</si>
  <si>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</si>
  <si>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</si>
  <si>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</si>
  <si>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</si>
  <si>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</si>
  <si>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</si>
  <si>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</si>
  <si>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</si>
  <si>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</si>
  <si>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</si>
  <si>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</si>
  <si>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</si>
  <si>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</si>
  <si>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</si>
  <si>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</si>
  <si>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</si>
  <si>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</si>
  <si>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</si>
  <si>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</si>
  <si>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</si>
  <si>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</si>
  <si>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</si>
  <si>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</si>
  <si>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</si>
  <si>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</si>
  <si>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</si>
  <si>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</si>
  <si>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</si>
  <si>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</si>
  <si>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</si>
  <si>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</si>
  <si>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</si>
  <si>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</si>
  <si>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</si>
  <si>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</si>
  <si>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</si>
  <si>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</si>
  <si>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</si>
  <si>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</si>
  <si>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</si>
  <si>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</si>
  <si>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</si>
  <si>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</si>
  <si>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</si>
  <si>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</si>
  <si>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</si>
  <si>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</si>
  <si>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</si>
  <si>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</si>
  <si>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</si>
  <si>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</si>
  <si>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</si>
  <si>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</si>
  <si>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</si>
  <si>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</si>
  <si>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</si>
  <si>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</si>
  <si>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</si>
  <si>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</si>
  <si>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</si>
  <si>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</si>
  <si>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</si>
  <si>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</si>
  <si>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</si>
  <si>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</si>
  <si>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</si>
  <si>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</si>
  <si>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</si>
  <si>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</si>
  <si>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</si>
  <si>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</si>
  <si>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</si>
  <si>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</si>
  <si>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</si>
  <si>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</si>
  <si>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</si>
  <si>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</si>
  <si>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</si>
  <si>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</si>
  <si>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</si>
  <si>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</si>
  <si>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</si>
  <si>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</si>
  <si>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</si>
  <si>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</si>
  <si>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</si>
  <si>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</si>
  <si>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</si>
  <si>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</si>
  <si>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</si>
  <si>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</si>
  <si>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</si>
  <si>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</si>
  <si>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</si>
  <si>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</si>
  <si>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</si>
  <si>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</si>
  <si>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</si>
  <si>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</si>
  <si>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</si>
  <si>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</si>
  <si>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</si>
  <si>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</si>
  <si>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</si>
  <si>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</si>
  <si>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</si>
  <si>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</si>
  <si>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</si>
  <si>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</si>
  <si>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</si>
  <si>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</si>
  <si>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</si>
  <si>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</si>
  <si>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</si>
  <si>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</si>
  <si>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</si>
  <si>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</si>
  <si>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</si>
  <si>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</si>
  <si>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</si>
  <si>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</si>
  <si>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</si>
  <si>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</si>
  <si>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</si>
  <si>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</si>
  <si>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</si>
  <si>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</si>
  <si>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</si>
  <si>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</si>
  <si>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</si>
  <si>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</si>
  <si>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</si>
  <si>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</si>
  <si>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</si>
  <si>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</si>
  <si>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</si>
  <si>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</si>
  <si>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</si>
  <si>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</si>
  <si>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</si>
  <si>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</si>
  <si>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</si>
  <si>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</si>
  <si>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</si>
  <si>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</si>
  <si>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</si>
  <si>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</si>
  <si>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</si>
  <si>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</si>
  <si>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</si>
  <si>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</si>
  <si>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</si>
  <si>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</si>
  <si>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</si>
  <si>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</si>
  <si>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</si>
  <si>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</si>
  <si>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</si>
  <si>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</si>
  <si>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</si>
  <si>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</si>
  <si>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</si>
  <si>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</si>
  <si>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</si>
  <si>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</si>
  <si>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</si>
  <si>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</si>
  <si>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</si>
  <si>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</si>
  <si>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</si>
  <si>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</si>
  <si>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</si>
  <si>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</si>
  <si>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</si>
  <si>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</si>
  <si>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</si>
  <si>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</si>
  <si>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</si>
  <si>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</si>
  <si>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</si>
  <si>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</si>
  <si>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</si>
  <si>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</si>
  <si>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</si>
  <si>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</si>
  <si>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</si>
  <si>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</si>
  <si>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</si>
  <si>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</si>
  <si>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</si>
  <si>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</si>
  <si>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</si>
  <si>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</si>
  <si>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</si>
  <si>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</si>
  <si>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</si>
  <si>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</si>
  <si>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</si>
  <si>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</si>
  <si>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</si>
  <si>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</si>
  <si>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</si>
  <si>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</si>
  <si>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</si>
  <si>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</si>
  <si>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</si>
  <si>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</si>
  <si>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</si>
  <si>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</si>
  <si>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</si>
  <si>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</si>
  <si>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</si>
  <si>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</si>
  <si>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</si>
  <si>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</si>
  <si>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</si>
  <si>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</si>
  <si>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</si>
  <si>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</si>
  <si>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</si>
  <si>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</si>
  <si>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</si>
  <si>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</si>
  <si>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</si>
  <si>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</si>
  <si>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</si>
  <si>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</si>
  <si>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</si>
  <si>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</si>
  <si>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</si>
  <si>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</si>
  <si>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</si>
  <si>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</si>
  <si>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</si>
  <si>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</si>
  <si>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</si>
  <si>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</si>
  <si>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</si>
  <si>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</si>
  <si>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</si>
  <si>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</si>
  <si>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</si>
  <si>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</si>
  <si>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</si>
  <si>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</si>
  <si>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</si>
  <si>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</si>
  <si>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</si>
  <si>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</si>
  <si>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</si>
  <si>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</si>
  <si>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</si>
  <si>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</si>
  <si>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</si>
  <si>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</si>
  <si>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</si>
  <si>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</si>
  <si>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</si>
  <si>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</si>
  <si>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</si>
  <si>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</si>
  <si>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</si>
  <si>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</si>
  <si>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</si>
  <si>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</si>
  <si>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</si>
  <si>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</si>
  <si>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</si>
  <si>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</si>
  <si>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</si>
  <si>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</si>
  <si>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</si>
  <si>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</si>
  <si>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</si>
  <si>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</si>
  <si>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</si>
  <si>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</si>
  <si>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</si>
  <si>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</si>
  <si>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</si>
  <si>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</si>
  <si>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</si>
  <si>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</si>
  <si>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</si>
  <si>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</si>
  <si>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</si>
  <si>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</si>
  <si>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</si>
  <si>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</si>
  <si>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</si>
  <si>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</si>
  <si>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</si>
  <si>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</si>
  <si>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</si>
  <si>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</si>
  <si>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</si>
  <si>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</si>
  <si>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</si>
  <si>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</si>
  <si>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</si>
  <si>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</si>
  <si>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</si>
  <si>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</si>
  <si>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</si>
  <si>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</si>
  <si>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</si>
  <si>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</si>
  <si>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</si>
  <si>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</si>
  <si>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</si>
  <si>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</si>
  <si>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</si>
  <si>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</si>
  <si>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</si>
  <si>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</si>
  <si>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</si>
  <si>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</si>
  <si>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</si>
  <si>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</si>
  <si>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</si>
  <si>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</si>
  <si>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</si>
  <si>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</si>
  <si>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</si>
  <si>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</si>
  <si>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</si>
  <si>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</si>
  <si>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</si>
  <si>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</si>
  <si>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</si>
  <si>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</si>
  <si>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</si>
  <si>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</si>
  <si>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</si>
  <si>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</si>
  <si>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</si>
  <si>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</si>
  <si>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</si>
  <si>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</si>
  <si>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</si>
  <si>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</si>
  <si>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</si>
  <si>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</si>
  <si>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</si>
  <si>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</si>
  <si>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</si>
  <si>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</si>
  <si>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</si>
  <si>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</si>
  <si>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</si>
  <si>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</si>
  <si>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</si>
  <si>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</si>
  <si>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</si>
  <si>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</si>
  <si>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</si>
  <si>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</si>
  <si>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</si>
  <si>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</si>
  <si>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</si>
  <si>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</si>
  <si>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</si>
  <si>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</si>
  <si>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</si>
  <si>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</si>
  <si>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</si>
  <si>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</si>
  <si>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</si>
  <si>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</si>
  <si>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</si>
  <si>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</si>
  <si>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</si>
  <si>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</si>
  <si>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</si>
  <si>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</si>
  <si>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</si>
  <si>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</si>
  <si>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</si>
  <si>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</si>
  <si>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</si>
  <si>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</si>
  <si>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</si>
  <si>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</si>
  <si>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</si>
  <si>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</si>
  <si>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</si>
  <si>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</si>
  <si>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</si>
  <si>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</si>
  <si>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</si>
  <si>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</si>
  <si>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</si>
  <si>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</si>
  <si>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</si>
  <si>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</si>
  <si>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</si>
  <si>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</si>
  <si>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</si>
  <si>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</si>
  <si>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</si>
  <si>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</si>
  <si>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</si>
  <si>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</si>
  <si>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</si>
  <si>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</si>
  <si>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</si>
  <si>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</si>
  <si>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</si>
  <si>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</si>
  <si>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</si>
  <si>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</si>
  <si>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</si>
  <si>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</si>
  <si>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</si>
  <si>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</si>
  <si>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</si>
  <si>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</si>
  <si>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</si>
  <si>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</si>
  <si>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</si>
  <si>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</si>
  <si>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</si>
  <si>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</si>
  <si>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</si>
  <si>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</si>
  <si>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</si>
  <si>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</si>
  <si>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</si>
  <si>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</si>
  <si>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</si>
  <si>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</si>
  <si>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</si>
  <si>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</si>
  <si>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</si>
  <si>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</si>
  <si>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</si>
  <si>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</si>
  <si>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</si>
  <si>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</si>
  <si>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</si>
  <si>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</si>
  <si>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</si>
  <si>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</si>
  <si>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</si>
  <si>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</si>
  <si>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</si>
  <si>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</si>
  <si>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</si>
  <si>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</si>
  <si>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</si>
  <si>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</si>
  <si>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</si>
  <si>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</si>
  <si>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</si>
  <si>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</si>
  <si>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</si>
  <si>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</si>
  <si>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</si>
  <si>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</si>
  <si>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</si>
  <si>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</si>
  <si>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</si>
  <si>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</si>
  <si>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</si>
  <si>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</si>
  <si>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</si>
  <si>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</si>
  <si>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</si>
  <si>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</si>
  <si>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</si>
  <si>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</si>
  <si>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</si>
  <si>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</si>
  <si>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</si>
  <si>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</si>
  <si>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</si>
  <si>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</si>
  <si>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</si>
  <si>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</si>
  <si>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</si>
  <si>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</si>
  <si>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</si>
  <si>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</si>
  <si>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</si>
  <si>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</si>
  <si>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</si>
  <si>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</si>
  <si>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</si>
  <si>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</si>
  <si>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</si>
  <si>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</si>
  <si>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</si>
  <si>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</si>
  <si>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</si>
  <si>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</si>
  <si>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</si>
  <si>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</si>
  <si>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</si>
  <si>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</si>
  <si>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</si>
  <si>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</si>
  <si>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</si>
  <si>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</si>
  <si>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</si>
  <si>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</si>
  <si>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</si>
  <si>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</si>
  <si>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</si>
  <si>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</si>
  <si>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</si>
  <si>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</si>
  <si>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</si>
  <si>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</si>
  <si>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</si>
  <si>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</si>
  <si>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</si>
  <si>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</si>
  <si>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</si>
  <si>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</si>
  <si>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</si>
  <si>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</si>
  <si>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</si>
  <si>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</si>
  <si>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</si>
  <si>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</si>
  <si>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</si>
  <si>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</si>
  <si>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</si>
  <si>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</si>
  <si>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</si>
  <si>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</si>
  <si>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</si>
  <si>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</si>
  <si>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</si>
  <si>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</si>
  <si>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</si>
  <si>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</si>
  <si>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</si>
  <si>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</si>
  <si>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</si>
  <si>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</si>
  <si>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</si>
  <si>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</si>
  <si>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</si>
  <si>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</si>
  <si>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</si>
  <si>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</si>
  <si>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</si>
  <si>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</si>
  <si>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</si>
  <si>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</si>
  <si>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</si>
  <si>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</si>
  <si>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</si>
  <si>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</si>
  <si>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</si>
  <si>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</si>
  <si>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</si>
  <si>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</si>
  <si>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</si>
  <si>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</si>
  <si>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</si>
  <si>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</si>
  <si>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</si>
  <si>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</si>
  <si>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</si>
  <si>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</si>
  <si>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</si>
  <si>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</si>
  <si>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</si>
  <si>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</si>
  <si>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</si>
  <si>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</si>
  <si>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</si>
  <si>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</si>
  <si>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</si>
  <si>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</si>
  <si>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</si>
  <si>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</si>
  <si>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</si>
  <si>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</si>
  <si>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</si>
  <si>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</si>
  <si>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</si>
  <si>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</si>
  <si>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</si>
  <si>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</si>
  <si>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</si>
  <si>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</si>
  <si>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</si>
  <si>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</si>
  <si>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</si>
  <si>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</si>
  <si>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</si>
  <si>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</si>
  <si>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</si>
  <si>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</si>
  <si>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</si>
  <si>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</si>
  <si>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</si>
  <si>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</si>
  <si>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</si>
  <si>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</si>
  <si>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</si>
  <si>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</si>
  <si>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</si>
  <si>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</si>
  <si>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</si>
  <si>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</si>
  <si>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</si>
  <si>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</si>
  <si>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</si>
  <si>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</si>
  <si>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</si>
  <si>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</si>
  <si>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</si>
  <si>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</si>
  <si>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</si>
  <si>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</si>
  <si>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</si>
  <si>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</si>
  <si>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</si>
  <si>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</si>
  <si>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</si>
  <si>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</si>
  <si>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</si>
  <si>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</si>
  <si>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</si>
  <si>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</si>
  <si>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</si>
  <si>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</si>
  <si>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</si>
  <si>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</si>
  <si>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</si>
  <si>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</si>
  <si>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</si>
  <si>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</si>
  <si>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</si>
  <si>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</si>
  <si>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</si>
  <si>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</si>
  <si>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</si>
  <si>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</si>
  <si>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</si>
  <si>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</si>
  <si>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</si>
  <si>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</si>
  <si>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</si>
  <si>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</si>
  <si>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</si>
  <si>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</si>
  <si>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</si>
  <si>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</si>
  <si>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</si>
  <si>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</si>
  <si>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</si>
  <si>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</si>
  <si>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</si>
  <si>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</si>
  <si>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</si>
  <si>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</si>
  <si>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</si>
  <si>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</si>
  <si>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</si>
  <si>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</si>
  <si>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</si>
  <si>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</si>
  <si>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</si>
  <si>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</si>
  <si>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</si>
  <si>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</si>
  <si>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</si>
  <si>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</si>
  <si>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</si>
  <si>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</si>
  <si>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</si>
  <si>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</si>
  <si>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</si>
  <si>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</si>
  <si>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</si>
  <si>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</si>
  <si>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</si>
  <si>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</si>
  <si>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</si>
  <si>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</si>
  <si>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</si>
  <si>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</si>
  <si>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</si>
  <si>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</si>
  <si>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</si>
  <si>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</si>
  <si>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</si>
  <si>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</si>
  <si>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</si>
  <si>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</si>
  <si>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</si>
  <si>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</si>
  <si>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</si>
  <si>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</si>
  <si>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</si>
  <si>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</si>
  <si>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</si>
  <si>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</si>
  <si>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</si>
  <si>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</si>
  <si>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</si>
  <si>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</si>
  <si>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</si>
  <si>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</si>
  <si>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</si>
  <si>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</si>
  <si>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</si>
  <si>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</si>
  <si>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</si>
  <si>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</si>
  <si>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</si>
  <si>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</si>
  <si>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</si>
  <si>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</si>
  <si>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</si>
  <si>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</si>
  <si>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</si>
  <si>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</si>
  <si>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</si>
  <si>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</si>
  <si>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</si>
  <si>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</si>
  <si>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</si>
  <si>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</si>
  <si>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</si>
  <si>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</si>
  <si>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</si>
  <si>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</si>
  <si>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</si>
  <si>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</si>
  <si>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</si>
  <si>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</si>
  <si>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</si>
  <si>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</si>
  <si>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</si>
  <si>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</si>
  <si>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</si>
  <si>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</si>
  <si>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</si>
  <si>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</si>
  <si>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</si>
  <si>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</si>
  <si>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</si>
  <si>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</si>
  <si>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</si>
  <si>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</si>
  <si>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</si>
  <si>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</si>
  <si>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</si>
  <si>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</si>
  <si>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</si>
  <si>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</si>
  <si>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</si>
  <si>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</si>
  <si>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</si>
  <si>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</si>
  <si>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</si>
  <si>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</si>
  <si>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</si>
  <si>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</si>
  <si>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</si>
  <si>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</si>
  <si>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</si>
  <si>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</si>
  <si>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</si>
  <si>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</si>
  <si>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</si>
  <si>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</si>
  <si>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</si>
  <si>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</si>
  <si>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</si>
  <si>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</si>
  <si>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</si>
  <si>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</si>
  <si>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</si>
  <si>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</si>
  <si>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</si>
  <si>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</si>
  <si>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</si>
  <si>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</si>
  <si>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</si>
  <si>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</si>
  <si>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</si>
  <si>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</si>
  <si>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</si>
  <si>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</si>
  <si>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</si>
  <si>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</si>
  <si>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</si>
  <si>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</si>
  <si>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</si>
  <si>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</si>
  <si>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</si>
  <si>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</si>
  <si>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</si>
  <si>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</si>
  <si>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</si>
  <si>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</si>
  <si>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</si>
  <si>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</si>
  <si>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</si>
  <si>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</si>
  <si>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</si>
  <si>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</si>
  <si>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</si>
  <si>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</si>
  <si>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</si>
  <si>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</si>
  <si>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</si>
  <si>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</si>
  <si>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</si>
  <si>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</si>
  <si>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</si>
  <si>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</si>
  <si>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</si>
  <si>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</si>
  <si>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</si>
  <si>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</si>
  <si>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</si>
  <si>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</si>
  <si>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</si>
  <si>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</si>
  <si>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</si>
  <si>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</si>
  <si>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</si>
  <si>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</si>
  <si>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</si>
  <si>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</si>
  <si>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</si>
  <si>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</si>
  <si>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</si>
  <si>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</si>
  <si>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</si>
  <si>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</si>
  <si>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</si>
  <si>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</si>
  <si>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</si>
  <si>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</si>
  <si>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</si>
  <si>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</si>
  <si>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</si>
  <si>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</si>
  <si>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</si>
  <si>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</si>
  <si>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</si>
  <si>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</si>
  <si>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</si>
  <si>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</si>
  <si>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</si>
  <si>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</si>
  <si>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</si>
  <si>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</si>
  <si>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</si>
  <si>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</si>
  <si>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</si>
  <si>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</si>
  <si>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</si>
  <si>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</si>
  <si>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</si>
  <si>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</si>
  <si>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</si>
  <si>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</si>
  <si>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</si>
  <si>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</si>
  <si>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</si>
  <si>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</si>
  <si>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</si>
  <si>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</si>
  <si>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</si>
  <si>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</si>
  <si>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</si>
  <si>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</si>
  <si>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</si>
  <si>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</si>
  <si>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</si>
  <si>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</si>
  <si>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</si>
  <si>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</si>
  <si>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</si>
  <si>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</si>
  <si>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</si>
  <si>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</si>
  <si>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</si>
  <si>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</si>
  <si>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</si>
  <si>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</si>
  <si>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</si>
  <si>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</si>
  <si>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</si>
  <si>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</si>
  <si>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</si>
  <si>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</si>
  <si>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</si>
  <si>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</si>
  <si>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</si>
  <si>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</si>
  <si>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</si>
  <si>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</si>
  <si>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</si>
  <si>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</si>
  <si>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</si>
  <si>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</si>
  <si>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</si>
  <si>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</si>
  <si>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</si>
  <si>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</si>
  <si>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</si>
  <si>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</si>
  <si>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</si>
  <si>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</si>
  <si>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</si>
  <si>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</si>
  <si>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</si>
  <si>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</si>
  <si>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</si>
  <si>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</si>
  <si>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</si>
  <si>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</si>
  <si>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</si>
  <si>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</si>
  <si>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</si>
  <si>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</si>
  <si>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</si>
  <si>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</si>
  <si>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</si>
  <si>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</si>
  <si>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</si>
  <si>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</si>
  <si>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</si>
  <si>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</si>
  <si>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</si>
  <si>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</si>
  <si>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</si>
  <si>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</si>
  <si>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</si>
  <si>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</si>
  <si>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</si>
  <si>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</si>
  <si>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</si>
  <si>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</si>
  <si>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</si>
  <si>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</si>
  <si>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</si>
  <si>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</si>
  <si>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</si>
  <si>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</si>
  <si>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</si>
  <si>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</si>
  <si>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</si>
  <si>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</si>
  <si>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</si>
  <si>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</si>
  <si>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</si>
  <si>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</si>
  <si>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</si>
  <si>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</si>
  <si>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</si>
  <si>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</si>
  <si>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</si>
  <si>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</si>
  <si>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</si>
  <si>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</si>
  <si>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</si>
  <si>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</si>
  <si>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</si>
  <si>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</si>
  <si>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</si>
  <si>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</si>
  <si>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</si>
  <si>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</si>
  <si>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</si>
  <si>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</si>
  <si>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</si>
  <si>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</si>
  <si>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</si>
  <si>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</si>
  <si>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</si>
  <si>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</si>
  <si>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</si>
  <si>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</si>
  <si>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</si>
  <si>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</si>
  <si>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</si>
  <si>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</si>
  <si>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</si>
  <si>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</si>
  <si>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</si>
  <si>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</si>
  <si>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</si>
  <si>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</si>
  <si>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</si>
  <si>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</si>
  <si>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</si>
  <si>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</si>
  <si>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</si>
  <si>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</si>
  <si>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</si>
  <si>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</si>
  <si>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</si>
  <si>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</si>
  <si>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</si>
  <si>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</si>
  <si>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</si>
  <si>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</si>
  <si>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</si>
  <si>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</si>
  <si>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</si>
  <si>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</si>
  <si>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</si>
  <si>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</si>
  <si>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</si>
  <si>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</si>
  <si>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</si>
  <si>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</si>
  <si>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</si>
  <si>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</si>
  <si>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</si>
  <si>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</si>
  <si>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</si>
  <si>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</si>
  <si>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</si>
  <si>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</si>
  <si>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</si>
  <si>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</si>
  <si>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</si>
  <si>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</si>
  <si>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</si>
  <si>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</si>
  <si>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</si>
  <si>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</si>
  <si>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</si>
  <si>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</si>
  <si>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</si>
  <si>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</si>
  <si>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</si>
  <si>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</si>
  <si>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</si>
  <si>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</si>
  <si>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</si>
  <si>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</si>
  <si>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</si>
  <si>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</si>
  <si>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</si>
  <si>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</si>
  <si>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</si>
  <si>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</si>
  <si>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</si>
  <si>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</si>
  <si>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</si>
  <si>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</si>
  <si>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</si>
  <si>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</si>
  <si>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</si>
  <si>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</si>
  <si>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</si>
  <si>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</si>
  <si>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</si>
  <si>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</si>
  <si>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</si>
  <si>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</si>
  <si>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</si>
  <si>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</si>
  <si>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</si>
  <si>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</si>
  <si>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</si>
  <si>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</si>
  <si>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</si>
  <si>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</si>
  <si>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</si>
  <si>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</si>
  <si>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</si>
  <si>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</si>
  <si>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</si>
  <si>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</si>
  <si>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</si>
  <si>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</si>
  <si>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</si>
  <si>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</si>
  <si>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</si>
  <si>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</si>
  <si>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</si>
  <si>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</si>
  <si>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</si>
  <si>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</si>
  <si>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</si>
  <si>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</si>
  <si>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</si>
  <si>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</si>
  <si>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</si>
  <si>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</si>
  <si>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</si>
  <si>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</si>
  <si>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</si>
  <si>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</si>
  <si>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</si>
  <si>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</si>
  <si>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</si>
  <si>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</si>
  <si>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</si>
  <si>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</si>
  <si>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</si>
  <si>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</si>
  <si>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</si>
  <si>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</si>
  <si>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</si>
  <si>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</si>
  <si>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</si>
  <si>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</si>
  <si>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</si>
  <si>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</si>
  <si>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</si>
  <si>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</si>
  <si>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</si>
  <si>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</si>
  <si>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</si>
  <si>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</si>
  <si>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</si>
  <si>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</si>
  <si>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</si>
  <si>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</si>
  <si>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</si>
  <si>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</si>
  <si>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</si>
  <si>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</si>
  <si>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</si>
  <si>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</si>
  <si>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</si>
  <si>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</si>
  <si>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</si>
  <si>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</si>
  <si>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</si>
  <si>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</si>
  <si>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</si>
  <si>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</si>
  <si>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</si>
  <si>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</si>
  <si>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</si>
  <si>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</si>
  <si>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</si>
  <si>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</si>
  <si>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</si>
  <si>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</si>
  <si>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</si>
  <si>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</si>
  <si>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</si>
  <si>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</si>
  <si>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</si>
  <si>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</si>
  <si>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</si>
  <si>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</si>
  <si>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</si>
  <si>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</si>
  <si>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</si>
  <si>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</si>
  <si>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</si>
  <si>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</si>
  <si>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</si>
  <si>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</si>
  <si>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</si>
  <si>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</si>
  <si>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</si>
  <si>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</si>
  <si>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</si>
  <si>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</si>
  <si>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</si>
  <si>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</si>
  <si>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</si>
  <si>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</si>
  <si>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</si>
  <si>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</si>
  <si>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</si>
  <si>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</si>
  <si>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</si>
  <si>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</si>
  <si>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</si>
  <si>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</si>
  <si>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</si>
  <si>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</si>
  <si>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</si>
  <si>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</si>
  <si>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</si>
  <si>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</si>
  <si>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</si>
  <si>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</si>
  <si>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</si>
  <si>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</si>
  <si>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</si>
  <si>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</si>
  <si>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</si>
  <si>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</si>
  <si>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</si>
  <si>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</si>
  <si>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</si>
  <si>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</si>
  <si>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</si>
  <si>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</si>
  <si>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</si>
  <si>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</si>
  <si>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</si>
  <si>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</si>
  <si>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</si>
  <si>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</si>
  <si>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</si>
  <si>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</si>
  <si>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</si>
  <si>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</si>
  <si>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</si>
  <si>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</si>
  <si>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</si>
  <si>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</si>
  <si>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</si>
  <si>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</si>
  <si>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</si>
  <si>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</si>
  <si>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</si>
  <si>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</si>
  <si>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</si>
  <si>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</si>
  <si>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</si>
  <si>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</si>
  <si>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</si>
  <si>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</si>
  <si>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</si>
  <si>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</si>
  <si>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</si>
  <si>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</si>
  <si>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</si>
  <si>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</si>
  <si>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</si>
  <si>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</si>
  <si>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</si>
  <si>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</si>
  <si>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</si>
  <si>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</si>
  <si>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</si>
  <si>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</si>
  <si>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</si>
  <si>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</si>
  <si>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</si>
  <si>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</si>
  <si>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</si>
  <si>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</si>
  <si>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</si>
  <si>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</si>
  <si>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</si>
  <si>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</si>
  <si>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</si>
  <si>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</si>
  <si>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</si>
  <si>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</si>
  <si>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</si>
  <si>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</si>
  <si>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</si>
  <si>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</si>
  <si>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</si>
  <si>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</si>
  <si>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</si>
  <si>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</si>
  <si>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</si>
  <si>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</si>
  <si>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</si>
  <si>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</si>
  <si>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</si>
  <si>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</si>
  <si>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</si>
  <si>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</si>
  <si>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</si>
  <si>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</si>
  <si>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</si>
  <si>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</si>
  <si>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</si>
  <si>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</si>
  <si>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</si>
  <si>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</si>
  <si>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</si>
  <si>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</si>
  <si>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</si>
  <si>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</si>
  <si>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</si>
  <si>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</si>
  <si>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</si>
  <si>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</si>
  <si>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</si>
  <si>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</si>
  <si>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</si>
  <si>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</si>
  <si>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</si>
  <si>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</si>
  <si>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</si>
  <si>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</si>
  <si>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</si>
  <si>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</si>
  <si>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</si>
  <si>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</si>
  <si>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</si>
  <si>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</si>
  <si>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</si>
  <si>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</si>
  <si>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</si>
  <si>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</si>
  <si>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</si>
  <si>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</si>
  <si>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</si>
  <si>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</si>
  <si>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</si>
  <si>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</si>
  <si>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</si>
  <si>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</si>
  <si>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</si>
  <si>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</si>
  <si>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</si>
  <si>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</si>
  <si>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</si>
  <si>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</si>
  <si>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</si>
  <si>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</si>
  <si>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</si>
  <si>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</si>
  <si>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</si>
  <si>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</si>
  <si>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</si>
  <si>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</si>
  <si>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</si>
  <si>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</si>
  <si>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</si>
  <si>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</si>
  <si>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</si>
  <si>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</si>
  <si>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</si>
  <si>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</si>
  <si>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</si>
  <si>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</si>
  <si>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</si>
  <si>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</si>
  <si>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</si>
  <si>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</si>
  <si>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</si>
  <si>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</si>
  <si>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</si>
  <si>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</si>
  <si>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</si>
  <si>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</si>
  <si>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</si>
  <si>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</si>
  <si>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</si>
  <si>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</si>
  <si>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</si>
  <si>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</si>
  <si>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</si>
  <si>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</si>
  <si>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</si>
  <si>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</si>
  <si>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</si>
  <si>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</si>
  <si>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</si>
  <si>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</si>
  <si>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</si>
  <si>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</si>
  <si>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</si>
  <si>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</si>
  <si>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</si>
  <si>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</si>
  <si>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</si>
  <si>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</si>
  <si>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</si>
  <si>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</si>
  <si>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</si>
  <si>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</si>
  <si>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</si>
  <si>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</si>
  <si>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</si>
  <si>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</si>
  <si>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</si>
  <si>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</si>
  <si>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</si>
  <si>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</si>
  <si>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</si>
  <si>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</si>
  <si>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</si>
  <si>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</si>
  <si>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</si>
  <si>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</si>
  <si>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</si>
  <si>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</si>
  <si>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</si>
  <si>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</si>
  <si>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</si>
  <si>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</si>
  <si>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</si>
  <si>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</si>
  <si>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</si>
  <si>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</si>
  <si>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</si>
  <si>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</si>
  <si>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</si>
  <si>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</si>
  <si>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</si>
  <si>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</si>
  <si>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</si>
  <si>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</si>
  <si>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</si>
  <si>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</si>
  <si>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</si>
  <si>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</si>
  <si>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</si>
  <si>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</si>
  <si>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</si>
  <si>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</si>
  <si>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</si>
  <si>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</si>
  <si>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</si>
  <si>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</si>
  <si>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</si>
  <si>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</si>
  <si>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</si>
  <si>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</si>
  <si>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</si>
  <si>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</si>
  <si>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</si>
  <si>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</si>
  <si>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</si>
  <si>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</si>
  <si>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</si>
  <si>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</si>
  <si>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</si>
  <si>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</si>
  <si>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</si>
  <si>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</si>
  <si>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</si>
  <si>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</si>
  <si>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</si>
  <si>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</si>
  <si>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</si>
  <si>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</si>
  <si>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</si>
  <si>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</si>
  <si>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</si>
  <si>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</si>
  <si>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</si>
  <si>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</si>
  <si>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</si>
  <si>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</si>
  <si>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</si>
  <si>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</si>
  <si>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</si>
  <si>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</si>
  <si>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</si>
  <si>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</si>
  <si>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</si>
  <si>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</si>
  <si>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</si>
  <si>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</si>
  <si>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</si>
  <si>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</si>
  <si>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</si>
  <si>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</si>
  <si>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</si>
  <si>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</si>
  <si>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</si>
  <si>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</si>
  <si>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</si>
  <si>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</si>
  <si>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</si>
  <si>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</si>
  <si>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</si>
  <si>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</si>
  <si>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</si>
  <si>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</si>
  <si>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</si>
  <si>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</si>
  <si>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</si>
  <si>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</si>
  <si>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</si>
  <si>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</si>
  <si>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</si>
  <si>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</si>
  <si>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</si>
  <si>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</si>
  <si>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</si>
  <si>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</si>
  <si>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</si>
  <si>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</si>
  <si>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</si>
  <si>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</si>
  <si>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</si>
  <si>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</si>
  <si>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</si>
  <si>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</si>
  <si>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</si>
  <si>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</si>
  <si>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</si>
  <si>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</si>
  <si>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</si>
  <si>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</si>
  <si>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</si>
  <si>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</si>
  <si>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</si>
  <si>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</si>
  <si>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</si>
  <si>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</si>
  <si>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</si>
  <si>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</si>
  <si>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</si>
  <si>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</si>
  <si>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</si>
  <si>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</si>
  <si>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</si>
  <si>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</si>
  <si>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</si>
  <si>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</si>
  <si>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</si>
  <si>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</si>
  <si>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</si>
  <si>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</si>
  <si>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</si>
  <si>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</si>
  <si>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</si>
  <si>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</si>
  <si>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</si>
  <si>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</si>
  <si>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</si>
  <si>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</si>
  <si>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</si>
  <si>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</si>
  <si>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</si>
  <si>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</si>
  <si>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</si>
  <si>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</si>
  <si>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</si>
  <si>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</si>
  <si>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</si>
  <si>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</si>
  <si>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</si>
  <si>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</si>
  <si>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</si>
  <si>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</si>
  <si>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</si>
  <si>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</si>
  <si>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</si>
  <si>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</si>
  <si>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</si>
  <si>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</si>
  <si>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</si>
  <si>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</si>
  <si>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</si>
  <si>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</si>
  <si>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</si>
  <si>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</si>
  <si>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</si>
  <si>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</si>
  <si>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</si>
  <si>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</si>
  <si>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</si>
  <si>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</si>
  <si>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</si>
  <si>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</si>
  <si>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</si>
  <si>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</si>
  <si>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</si>
  <si>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</si>
  <si>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</si>
  <si>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</si>
  <si>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</si>
  <si>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</si>
  <si>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</si>
  <si>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</si>
  <si>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</si>
  <si>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</si>
  <si>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</si>
  <si>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</si>
  <si>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</si>
  <si>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</si>
  <si>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</si>
  <si>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</si>
  <si>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</si>
  <si>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</si>
  <si>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</si>
  <si>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</si>
  <si>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</si>
  <si>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</si>
  <si>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</si>
  <si>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</si>
  <si>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</si>
  <si>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</si>
  <si>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</si>
  <si>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</si>
  <si>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</si>
  <si>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</si>
  <si>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</si>
  <si>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</si>
  <si>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</si>
  <si>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</si>
  <si>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</si>
  <si>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</si>
  <si>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</si>
  <si>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</si>
  <si>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</si>
  <si>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</si>
  <si>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</si>
  <si>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</si>
  <si>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</si>
  <si>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</si>
  <si>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</si>
  <si>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</si>
  <si>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</si>
  <si>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</si>
  <si>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</si>
  <si>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</si>
  <si>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</si>
  <si>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</si>
  <si>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</si>
  <si>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</si>
  <si>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</si>
  <si>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</si>
  <si>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</si>
  <si>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</si>
  <si>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</si>
  <si>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</si>
  <si>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</si>
  <si>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</si>
  <si>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</si>
  <si>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</si>
  <si>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</si>
  <si>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</si>
  <si>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</si>
  <si>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</si>
  <si>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</si>
  <si>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</si>
  <si>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</si>
  <si>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</si>
  <si>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</si>
  <si>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</si>
  <si>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</si>
  <si>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</si>
  <si>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</si>
  <si>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</si>
  <si>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</si>
  <si>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</si>
  <si>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</si>
  <si>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</si>
  <si>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</si>
  <si>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</si>
  <si>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</si>
  <si>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</si>
  <si>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</si>
  <si>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</si>
  <si>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</si>
  <si>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</si>
  <si>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</si>
  <si>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</si>
  <si>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</si>
  <si>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</si>
  <si>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</si>
  <si>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</si>
  <si>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</si>
  <si>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</si>
  <si>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</si>
  <si>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</si>
  <si>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</si>
  <si>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</si>
  <si>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</si>
  <si>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</si>
  <si>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</si>
  <si>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</si>
  <si>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</si>
  <si>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</si>
  <si>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</si>
  <si>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</si>
  <si>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</si>
  <si>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</si>
  <si>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</si>
  <si>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</si>
  <si>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</si>
  <si>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</si>
  <si>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</si>
  <si>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</si>
  <si>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</si>
  <si>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</si>
  <si>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</si>
  <si>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</si>
  <si>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</si>
  <si>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</si>
  <si>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</si>
  <si>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</si>
  <si>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</si>
  <si>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</si>
  <si>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</si>
  <si>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</si>
  <si>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</si>
  <si>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</si>
  <si>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</si>
  <si>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</si>
  <si>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</si>
  <si>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</si>
  <si>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</si>
  <si>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</si>
  <si>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</si>
  <si>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</si>
  <si>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</si>
  <si>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</si>
  <si>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</si>
  <si>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</si>
  <si>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</si>
  <si>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</si>
  <si>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</si>
  <si>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</si>
  <si>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</si>
  <si>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</si>
  <si>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</si>
  <si>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</si>
  <si>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</si>
  <si>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</si>
  <si>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</si>
  <si>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</si>
  <si>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</si>
  <si>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</si>
  <si>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</si>
  <si>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</si>
  <si>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</si>
  <si>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</si>
  <si>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</si>
  <si>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</si>
  <si>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</si>
  <si>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</si>
  <si>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</si>
  <si>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</si>
  <si>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</si>
  <si>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</si>
  <si>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</si>
  <si>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</si>
  <si>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</si>
  <si>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</si>
  <si>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</si>
  <si>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</si>
  <si>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</si>
  <si>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</si>
  <si>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</si>
  <si>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</si>
  <si>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</si>
  <si>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</si>
  <si>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</si>
  <si>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</si>
  <si>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</si>
  <si>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</si>
  <si>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</si>
  <si>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</si>
  <si>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</si>
  <si>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</si>
  <si>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</si>
  <si>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</si>
  <si>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</si>
  <si>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</si>
  <si>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</si>
  <si>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</si>
  <si>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</si>
  <si>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</si>
  <si>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</si>
  <si>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</si>
  <si>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</si>
  <si>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</si>
  <si>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</si>
  <si>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</si>
  <si>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</si>
  <si>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</si>
  <si>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</si>
  <si>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</si>
  <si>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</si>
  <si>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</si>
  <si>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</si>
  <si>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</si>
  <si>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</si>
  <si>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</si>
  <si>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</si>
  <si>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</si>
  <si>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</si>
  <si>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</si>
  <si>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</si>
  <si>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</si>
  <si>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</si>
  <si>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</si>
  <si>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</si>
  <si>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</si>
  <si>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</si>
  <si>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</si>
  <si>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</si>
  <si>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</si>
  <si>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</si>
  <si>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</si>
  <si>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</si>
  <si>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</si>
  <si>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</si>
  <si>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</si>
  <si>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</si>
  <si>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</si>
  <si>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</si>
  <si>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</si>
  <si>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</si>
  <si>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</si>
  <si>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</si>
  <si>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</si>
  <si>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</si>
  <si>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</si>
  <si>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</si>
  <si>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</si>
  <si>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</si>
  <si>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</si>
  <si>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</si>
  <si>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</si>
  <si>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</si>
  <si>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</si>
  <si>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</si>
  <si>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</si>
  <si>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</si>
  <si>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</si>
  <si>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</si>
  <si>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</si>
  <si>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</si>
  <si>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</si>
  <si>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</si>
  <si>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</si>
  <si>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</si>
  <si>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</si>
  <si>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</si>
  <si>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</si>
  <si>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</si>
  <si>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</si>
  <si>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</si>
  <si>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</si>
  <si>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</si>
  <si>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</si>
  <si>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</si>
  <si>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</si>
  <si>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</si>
  <si>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</si>
  <si>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</si>
  <si>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</si>
  <si>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</si>
  <si>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</si>
  <si>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</si>
  <si>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</si>
  <si>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</si>
  <si>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</si>
  <si>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</si>
  <si>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</si>
  <si>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</si>
  <si>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</si>
  <si>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</si>
  <si>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</si>
  <si>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</si>
  <si>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</si>
  <si>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</si>
  <si>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</si>
  <si>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</si>
  <si>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</si>
  <si>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</si>
  <si>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</si>
  <si>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</si>
  <si>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</si>
  <si>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</si>
  <si>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</si>
  <si>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</si>
  <si>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</si>
  <si>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</si>
  <si>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</si>
  <si>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</si>
  <si>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</si>
  <si>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</si>
  <si>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</si>
  <si>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</si>
  <si>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</si>
  <si>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</si>
  <si>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</si>
  <si>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</si>
  <si>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</si>
  <si>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</si>
  <si>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</si>
  <si>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</si>
  <si>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</si>
  <si>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</si>
  <si>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</si>
  <si>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</si>
  <si>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</si>
  <si>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</si>
  <si>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</si>
  <si>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</si>
  <si>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</si>
  <si>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</si>
  <si>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</si>
  <si>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</si>
  <si>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</si>
  <si>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</si>
  <si>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</si>
  <si>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</si>
  <si>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</si>
  <si>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</si>
  <si>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</si>
  <si>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</si>
  <si>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</si>
  <si>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</si>
  <si>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</si>
  <si>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</si>
  <si>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</si>
  <si>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</si>
  <si>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</si>
  <si>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</si>
  <si>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</si>
  <si>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</si>
  <si>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</si>
  <si>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</si>
  <si>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</si>
  <si>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</si>
  <si>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</si>
  <si>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</si>
  <si>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</si>
  <si>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</si>
  <si>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</si>
  <si>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</si>
  <si>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</si>
  <si>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</si>
  <si>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</si>
  <si>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</si>
  <si>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</si>
  <si>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</si>
  <si>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</si>
  <si>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</si>
  <si>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</si>
  <si>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</si>
  <si>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</si>
  <si>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</si>
  <si>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</si>
  <si>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</si>
  <si>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</si>
  <si>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</si>
  <si>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</si>
  <si>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</si>
  <si>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</si>
  <si>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</si>
  <si>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</si>
  <si>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</si>
  <si>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</si>
  <si>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</si>
  <si>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</si>
  <si>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</si>
  <si>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</si>
  <si>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</si>
  <si>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</si>
  <si>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</si>
  <si>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</si>
  <si>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</si>
  <si>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</si>
  <si>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</si>
  <si>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</si>
  <si>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</si>
  <si>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</si>
  <si>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</si>
  <si>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</si>
  <si>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</si>
  <si>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</si>
  <si>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</si>
  <si>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</si>
  <si>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</si>
  <si>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</si>
  <si>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</si>
  <si>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</si>
  <si>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</si>
  <si>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</si>
  <si>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</si>
  <si>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</si>
  <si>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</si>
  <si>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</si>
  <si>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</si>
  <si>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</si>
  <si>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</si>
  <si>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</si>
  <si>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</si>
  <si>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</si>
  <si>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</si>
  <si>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</si>
  <si>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</si>
  <si>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</si>
  <si>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</si>
  <si>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</si>
  <si>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</si>
  <si>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</si>
  <si>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</si>
  <si>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</si>
  <si>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</si>
  <si>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</si>
  <si>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</si>
  <si>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</si>
  <si>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</si>
  <si>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</si>
  <si>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</si>
  <si>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</si>
  <si>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</si>
  <si>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</si>
  <si>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</si>
  <si>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</si>
  <si>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</si>
  <si>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</si>
  <si>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</si>
  <si>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</si>
  <si>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</si>
  <si>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</si>
  <si>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</si>
  <si>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</si>
  <si>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</si>
  <si>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</si>
  <si>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</si>
  <si>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</si>
  <si>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</si>
  <si>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</si>
  <si>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</si>
  <si>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</si>
  <si>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</si>
  <si>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</si>
  <si>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</si>
  <si>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</si>
  <si>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</si>
  <si>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</si>
  <si>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</si>
  <si>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</si>
  <si>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</si>
  <si>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</si>
  <si>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</si>
  <si>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</si>
  <si>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</si>
  <si>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</si>
  <si>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</si>
  <si>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</si>
  <si>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</si>
  <si>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</si>
  <si>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</si>
  <si>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</si>
  <si>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</si>
  <si>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</si>
  <si>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</si>
  <si>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</si>
  <si>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</si>
  <si>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</si>
  <si>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</si>
  <si>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</si>
  <si>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</si>
  <si>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</si>
  <si>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</si>
  <si>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</si>
  <si>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</si>
  <si>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</si>
  <si>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</si>
  <si>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</si>
  <si>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</si>
  <si>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</si>
  <si>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</si>
  <si>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</si>
  <si>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</si>
  <si>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</si>
  <si>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</si>
  <si>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</si>
  <si>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</si>
  <si>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</si>
  <si>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</si>
  <si>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</si>
  <si>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</si>
  <si>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</si>
  <si>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</si>
  <si>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</si>
  <si>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</si>
  <si>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</si>
  <si>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</si>
  <si>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</si>
  <si>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</si>
  <si>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</si>
  <si>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</si>
  <si>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</si>
  <si>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</si>
  <si>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</si>
  <si>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</si>
  <si>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</si>
  <si>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</si>
  <si>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</si>
  <si>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</si>
  <si>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</si>
  <si>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</si>
  <si>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</si>
  <si>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</si>
  <si>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</si>
  <si>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</si>
  <si>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</si>
  <si>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</si>
  <si>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</si>
  <si>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</si>
  <si>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</si>
  <si>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</si>
  <si>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</si>
  <si>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</si>
  <si>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</si>
  <si>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</si>
  <si>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</si>
  <si>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</si>
  <si>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</si>
  <si>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</si>
  <si>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</si>
  <si>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</si>
  <si>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</si>
  <si>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</si>
  <si>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</si>
  <si>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</si>
  <si>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</si>
  <si>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</si>
  <si>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</si>
  <si>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</si>
  <si>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</si>
  <si>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</si>
  <si>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</si>
  <si>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</si>
  <si>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</si>
  <si>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</si>
  <si>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</si>
  <si>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</si>
  <si>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</si>
  <si>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</si>
  <si>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</si>
  <si>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</si>
  <si>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</si>
  <si>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</si>
  <si>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</si>
  <si>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</si>
  <si>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</si>
  <si>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</si>
  <si>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</si>
  <si>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</si>
  <si>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</si>
  <si>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</si>
  <si>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</si>
  <si>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</si>
  <si>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</si>
  <si>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</si>
  <si>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</si>
  <si>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</si>
  <si>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</si>
  <si>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</si>
  <si>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</si>
  <si>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</si>
  <si>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</si>
  <si>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</si>
  <si>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</si>
  <si>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</si>
  <si>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</si>
  <si>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</si>
  <si>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</si>
  <si>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</si>
  <si>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</si>
  <si>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</si>
  <si>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</si>
  <si>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</si>
  <si>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</si>
  <si>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</si>
  <si>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</si>
  <si>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</si>
  <si>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</si>
  <si>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</si>
  <si>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</si>
  <si>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</si>
  <si>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</si>
  <si>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</si>
  <si>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</si>
  <si>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</si>
  <si>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</si>
  <si>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</si>
  <si>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</si>
  <si>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</si>
  <si>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</si>
  <si>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</si>
  <si>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</si>
  <si>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</si>
  <si>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</si>
  <si>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</si>
  <si>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</si>
  <si>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</si>
  <si>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</si>
  <si>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</si>
  <si>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</si>
  <si>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</si>
  <si>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</si>
  <si>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</si>
  <si>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</si>
  <si>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</si>
  <si>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</si>
  <si>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</si>
  <si>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</si>
  <si>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</si>
  <si>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</si>
  <si>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</si>
  <si>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</si>
  <si>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</si>
  <si>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</si>
  <si>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</si>
  <si>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</si>
  <si>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</si>
  <si>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</si>
  <si>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</si>
  <si>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</si>
  <si>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</si>
  <si>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</si>
  <si>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</si>
  <si>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</si>
  <si>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</si>
  <si>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</si>
  <si>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</si>
  <si>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</si>
  <si>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</si>
  <si>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</si>
  <si>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</si>
  <si>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</si>
  <si>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</si>
  <si>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</si>
  <si>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</si>
  <si>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</si>
  <si>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</si>
  <si>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</si>
  <si>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</si>
  <si>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</si>
  <si>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</si>
  <si>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</si>
  <si>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</si>
  <si>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</si>
  <si>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</si>
  <si>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</si>
  <si>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</si>
  <si>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</si>
  <si>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</si>
  <si>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</si>
  <si>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</si>
  <si>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</si>
  <si>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</si>
  <si>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</si>
  <si>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</si>
  <si>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</si>
  <si>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</si>
  <si>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</si>
  <si>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</si>
  <si>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</si>
  <si>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</si>
  <si>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</si>
  <si>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</si>
  <si>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</si>
  <si>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</si>
  <si>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</si>
  <si>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</si>
  <si>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</si>
  <si>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</si>
  <si>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</si>
  <si>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</si>
  <si>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</si>
  <si>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</si>
  <si>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</si>
  <si>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</si>
  <si>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</si>
  <si>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</si>
  <si>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</si>
  <si>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</si>
  <si>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</si>
  <si>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</si>
  <si>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</si>
  <si>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</si>
  <si>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</si>
  <si>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</si>
  <si>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</si>
  <si>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</si>
  <si>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</si>
  <si>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</si>
  <si>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</si>
  <si>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</si>
  <si>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</si>
  <si>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</si>
  <si>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</si>
  <si>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</si>
  <si>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</si>
  <si>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</si>
  <si>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</si>
  <si>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</si>
  <si>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</si>
  <si>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</si>
  <si>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</si>
  <si>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</si>
  <si>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</si>
  <si>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</si>
  <si>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</si>
  <si>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</si>
  <si>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</si>
  <si>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</si>
  <si>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</si>
  <si>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</si>
  <si>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</si>
  <si>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</si>
  <si>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</si>
  <si>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</si>
  <si>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</si>
  <si>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</si>
  <si>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</si>
  <si>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</si>
  <si>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</si>
  <si>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</si>
  <si>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</si>
  <si>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</si>
  <si>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</si>
  <si>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</si>
  <si>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</si>
  <si>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</si>
  <si>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</si>
  <si>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</si>
  <si>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</si>
  <si>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</si>
  <si>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</si>
  <si>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</si>
  <si>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</si>
  <si>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</si>
  <si>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</si>
  <si>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</si>
  <si>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</si>
  <si>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</si>
  <si>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</si>
  <si>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</si>
  <si>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</si>
  <si>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</si>
  <si>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</si>
  <si>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</si>
  <si>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</si>
  <si>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</si>
  <si>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</si>
  <si>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</si>
  <si>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</si>
  <si>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</si>
  <si>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</si>
  <si>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</si>
  <si>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</si>
  <si>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</si>
  <si>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</si>
  <si>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</si>
  <si>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</si>
  <si>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</si>
  <si>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</si>
  <si>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</si>
  <si>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</si>
  <si>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</si>
  <si>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</si>
  <si>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</si>
  <si>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</si>
  <si>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</si>
  <si>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</si>
  <si>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</si>
  <si>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</si>
  <si>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</si>
  <si>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</si>
  <si>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</si>
  <si>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</si>
  <si>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</si>
  <si>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</si>
  <si>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</si>
  <si>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</si>
  <si>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</si>
  <si>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</si>
  <si>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</si>
  <si>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</si>
  <si>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</si>
  <si>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</si>
  <si>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</si>
  <si>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</si>
  <si>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</si>
  <si>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</si>
  <si>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</si>
  <si>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</si>
  <si>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</si>
  <si>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</si>
  <si>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</si>
  <si>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</si>
  <si>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</si>
  <si>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</si>
  <si>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</si>
  <si>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</si>
  <si>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</si>
  <si>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</si>
  <si>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</si>
  <si>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</si>
  <si>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</si>
  <si>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</si>
  <si>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</si>
  <si>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</si>
  <si>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</si>
  <si>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</si>
  <si>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</si>
  <si>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</si>
  <si>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</si>
  <si>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</si>
  <si>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</si>
  <si>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</si>
  <si>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</si>
  <si>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</si>
  <si>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</si>
  <si>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</si>
  <si>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</si>
  <si>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</si>
  <si>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</si>
  <si>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</si>
  <si>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</si>
  <si>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</si>
  <si>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</si>
  <si>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</si>
  <si>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</si>
  <si>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</si>
  <si>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</si>
  <si>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</si>
  <si>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</si>
  <si>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</si>
  <si>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</si>
  <si>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</si>
  <si>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</si>
  <si>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</si>
  <si>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</si>
  <si>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</si>
  <si>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</si>
  <si>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</si>
  <si>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</si>
  <si>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</si>
  <si>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</si>
  <si>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</si>
  <si>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</si>
  <si>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</si>
  <si>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</si>
  <si>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</si>
  <si>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</si>
  <si>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</si>
  <si>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</si>
  <si>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</si>
  <si>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</si>
  <si>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</si>
  <si>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</si>
  <si>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</si>
  <si>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</si>
  <si>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</si>
  <si>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</si>
  <si>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</si>
  <si>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</si>
  <si>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</si>
  <si>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</si>
  <si>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</si>
  <si>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</si>
  <si>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</si>
  <si>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</si>
  <si>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</si>
  <si>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</si>
  <si>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</si>
  <si>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</si>
  <si>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</si>
  <si>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</si>
  <si>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</si>
  <si>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</si>
  <si>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</si>
  <si>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</si>
  <si>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</si>
  <si>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</si>
  <si>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</si>
  <si>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</si>
  <si>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</si>
  <si>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</si>
  <si>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</si>
  <si>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</si>
  <si>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</si>
  <si>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</si>
  <si>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</si>
  <si>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</si>
  <si>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</si>
  <si>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</si>
  <si>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</si>
  <si>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</si>
  <si>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</si>
  <si>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</si>
  <si>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</si>
  <si>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</si>
  <si>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</si>
  <si>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</si>
  <si>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</si>
  <si>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</si>
  <si>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</si>
  <si>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</si>
  <si>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</si>
  <si>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</si>
  <si>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</si>
  <si>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</si>
  <si>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</si>
  <si>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</si>
  <si>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</si>
  <si>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</si>
  <si>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</si>
  <si>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</si>
  <si>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</si>
  <si>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</si>
  <si>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</si>
  <si>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</si>
  <si>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</si>
  <si>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</si>
  <si>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</si>
  <si>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</si>
  <si>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</si>
  <si>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</si>
  <si>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</si>
  <si>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</si>
  <si>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</si>
  <si>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</si>
  <si>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</si>
  <si>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</si>
  <si>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</si>
  <si>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</si>
  <si>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</si>
  <si>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</si>
  <si>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</si>
  <si>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</si>
  <si>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</si>
  <si>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</si>
  <si>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</si>
  <si>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</si>
  <si>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</si>
  <si>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</si>
  <si>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</si>
  <si>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</si>
  <si>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</si>
  <si>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</si>
  <si>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</si>
  <si>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</si>
  <si>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</si>
  <si>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</si>
  <si>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</si>
  <si>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</si>
  <si>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</si>
  <si>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</si>
  <si>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</si>
  <si>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</si>
  <si>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</si>
  <si>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</si>
  <si>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</si>
  <si>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</si>
  <si>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</si>
  <si>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</si>
  <si>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</si>
  <si>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</si>
  <si>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</si>
  <si>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</si>
  <si>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</si>
  <si>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</si>
  <si>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</si>
  <si>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</si>
  <si>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</si>
  <si>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</si>
  <si>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</si>
  <si>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</si>
  <si>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</si>
  <si>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</si>
  <si>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</si>
  <si>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</si>
  <si>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</si>
  <si>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</si>
  <si>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</si>
  <si>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</si>
  <si>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</si>
  <si>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</si>
  <si>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</si>
  <si>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</si>
  <si>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</si>
  <si>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</si>
  <si>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</si>
  <si>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</si>
  <si>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</si>
  <si>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</si>
  <si>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</si>
  <si>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</si>
  <si>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</si>
  <si>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</si>
  <si>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</si>
  <si>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</si>
  <si>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</si>
  <si>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</si>
  <si>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</si>
  <si>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</si>
  <si>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</si>
  <si>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</si>
  <si>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</si>
  <si>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</si>
  <si>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</si>
  <si>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</si>
  <si>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</si>
  <si>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</si>
  <si>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</si>
  <si>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</si>
  <si>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</si>
  <si>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</si>
  <si>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</si>
  <si>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</si>
  <si>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</si>
  <si>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</si>
  <si>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</si>
  <si>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</si>
  <si>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</si>
  <si>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</si>
  <si>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</si>
  <si>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</si>
  <si>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</si>
  <si>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</si>
  <si>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</si>
  <si>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</si>
  <si>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</si>
  <si>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</si>
  <si>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</si>
  <si>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</si>
  <si>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</si>
  <si>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</si>
  <si>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</si>
  <si>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</si>
  <si>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</si>
  <si>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</si>
  <si>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</si>
  <si>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</si>
  <si>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</si>
  <si>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</si>
  <si>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</si>
  <si>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</si>
  <si>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</si>
  <si>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</si>
  <si>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</si>
  <si>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</si>
  <si>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</si>
  <si>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</si>
  <si>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</si>
  <si>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</si>
  <si>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</si>
  <si>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</si>
  <si>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</si>
  <si>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</si>
  <si>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</si>
  <si>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</si>
  <si>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</si>
  <si>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</si>
  <si>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</si>
  <si>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</si>
  <si>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</si>
  <si>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</si>
  <si>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</si>
  <si>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</si>
  <si>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</si>
  <si>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</si>
  <si>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</si>
  <si>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</si>
  <si>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</si>
  <si>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</si>
  <si>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</si>
  <si>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</si>
  <si>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</si>
  <si>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</si>
  <si>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</si>
  <si>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</si>
  <si>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</si>
  <si>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</si>
  <si>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</si>
  <si>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</si>
  <si>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</si>
  <si>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</si>
  <si>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</si>
  <si>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</si>
  <si>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</si>
  <si>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</si>
  <si>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</si>
  <si>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</si>
  <si>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</si>
  <si>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</si>
  <si>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</si>
  <si>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</si>
  <si>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</si>
  <si>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</si>
  <si>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</si>
  <si>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</si>
  <si>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</si>
  <si>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</si>
  <si>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</si>
  <si>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</si>
  <si>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</si>
  <si>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</si>
  <si>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</si>
  <si>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</si>
  <si>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</si>
  <si>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</si>
  <si>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</si>
  <si>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</si>
  <si>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</si>
  <si>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</si>
  <si>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</si>
  <si>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</si>
  <si>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</si>
  <si>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</si>
  <si>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</si>
  <si>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</si>
  <si>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</si>
  <si>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</si>
  <si>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</si>
  <si>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</si>
  <si>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</si>
  <si>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</si>
  <si>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</si>
  <si>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</si>
  <si>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</si>
  <si>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</si>
  <si>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</si>
  <si>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</si>
  <si>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</si>
  <si>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</si>
  <si>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</si>
  <si>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</si>
  <si>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</si>
  <si>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</si>
  <si>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</si>
  <si>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</si>
  <si>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</si>
  <si>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</si>
  <si>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</si>
  <si>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</si>
  <si>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</si>
  <si>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</si>
  <si>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</si>
  <si>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</si>
  <si>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</si>
  <si>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</si>
  <si>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</si>
  <si>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</si>
  <si>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</si>
  <si>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</si>
  <si>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</si>
  <si>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</si>
  <si>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</si>
  <si>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</si>
  <si>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</si>
  <si>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</si>
  <si>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</si>
  <si>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</si>
  <si>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</si>
  <si>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</si>
  <si>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</si>
  <si>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</si>
  <si>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</si>
  <si>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</si>
  <si>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</si>
  <si>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</si>
  <si>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</si>
  <si>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</si>
  <si>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</si>
  <si>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</si>
  <si>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</si>
  <si>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</si>
  <si>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</si>
  <si>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</si>
  <si>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</si>
  <si>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</si>
  <si>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</si>
  <si>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</si>
  <si>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</si>
  <si>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</si>
  <si>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</si>
  <si>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</si>
  <si>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</si>
  <si>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</si>
  <si>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</si>
  <si>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</si>
  <si>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</si>
  <si>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</si>
  <si>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</si>
  <si>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</si>
  <si>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</si>
  <si>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</si>
  <si>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</si>
  <si>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</si>
  <si>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</si>
  <si>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</si>
  <si>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</si>
  <si>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</si>
  <si>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</si>
  <si>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</si>
  <si>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</si>
  <si>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</si>
  <si>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</si>
  <si>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</si>
  <si>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</si>
  <si>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</si>
  <si>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</si>
  <si>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</si>
  <si>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</si>
  <si>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</si>
  <si>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</si>
  <si>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</si>
  <si>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</si>
  <si>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</si>
  <si>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</si>
  <si>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</si>
  <si>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</si>
  <si>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</si>
  <si>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</si>
  <si>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</si>
  <si>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</si>
  <si>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</si>
  <si>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</si>
  <si>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</si>
  <si>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</si>
  <si>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</si>
  <si>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</si>
  <si>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</si>
  <si>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</si>
  <si>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</si>
  <si>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</si>
  <si>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</si>
  <si>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</si>
  <si>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</si>
  <si>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</si>
  <si>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</si>
  <si>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</si>
  <si>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</si>
  <si>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</si>
  <si>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</si>
  <si>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</si>
  <si>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</si>
  <si>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</si>
  <si>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</si>
  <si>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</si>
  <si>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</si>
  <si>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</si>
  <si>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</si>
  <si>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</si>
  <si>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</si>
  <si>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</si>
  <si>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</si>
  <si>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</si>
  <si>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</si>
  <si>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</si>
  <si>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</si>
  <si>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</si>
  <si>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</si>
  <si>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</si>
  <si>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</si>
  <si>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</si>
  <si>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</si>
  <si>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</si>
  <si>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</si>
  <si>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</si>
  <si>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</si>
  <si>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</si>
  <si>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</si>
  <si>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</si>
  <si>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</si>
  <si>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</si>
  <si>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</si>
  <si>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</si>
  <si>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</si>
  <si>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</si>
  <si>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</si>
  <si>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</si>
  <si>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</si>
  <si>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</si>
  <si>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</si>
  <si>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</si>
  <si>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</si>
  <si>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</si>
  <si>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</si>
  <si>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</si>
  <si>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</si>
  <si>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</si>
  <si>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</si>
  <si>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</si>
  <si>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</si>
  <si>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</si>
  <si>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</si>
  <si>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</si>
  <si>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</si>
  <si>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</si>
  <si>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</si>
  <si>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</si>
  <si>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</si>
  <si>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</si>
  <si>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</si>
  <si>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</si>
  <si>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</si>
  <si>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</si>
  <si>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</si>
  <si>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</si>
  <si>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</si>
  <si>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</si>
  <si>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</si>
  <si>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</si>
  <si>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</si>
  <si>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</si>
  <si>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</si>
  <si>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</si>
  <si>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</si>
  <si>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</si>
  <si>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</si>
  <si>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</si>
  <si>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</si>
  <si>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</si>
  <si>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</si>
  <si>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</si>
  <si>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</si>
  <si>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</si>
  <si>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</si>
  <si>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</si>
  <si>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</si>
  <si>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</si>
  <si>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</si>
  <si>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</si>
  <si>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</si>
  <si>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</si>
  <si>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</si>
  <si>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</si>
  <si>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</si>
  <si>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</si>
  <si>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</si>
  <si>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</si>
  <si>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</si>
  <si>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</si>
  <si>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</si>
  <si>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</si>
  <si>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</si>
  <si>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</si>
  <si>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</si>
  <si>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</si>
  <si>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</si>
  <si>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</si>
  <si>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</si>
  <si>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</si>
  <si>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</si>
  <si>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</si>
  <si>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</si>
  <si>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</si>
  <si>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</si>
  <si>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</si>
  <si>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</si>
  <si>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</si>
  <si>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</si>
  <si>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</si>
  <si>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</si>
  <si>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</si>
  <si>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</si>
  <si>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</si>
  <si>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</si>
  <si>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</si>
  <si>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</si>
  <si>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</si>
  <si>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</si>
  <si>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</si>
  <si>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</si>
  <si>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</si>
  <si>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</si>
  <si>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</si>
  <si>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</si>
  <si>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</si>
  <si>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</si>
  <si>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</si>
  <si>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</si>
  <si>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</si>
  <si>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</si>
  <si>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</si>
  <si>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</si>
  <si>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</si>
  <si>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</si>
  <si>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</si>
  <si>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</si>
  <si>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</si>
  <si>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</si>
  <si>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</si>
  <si>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</si>
  <si>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</si>
  <si>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</si>
  <si>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</si>
  <si>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</si>
  <si>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</si>
  <si>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</si>
  <si>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</si>
  <si>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</si>
  <si>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</si>
  <si>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</si>
  <si>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</si>
  <si>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</si>
  <si>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</si>
  <si>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</si>
  <si>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</si>
  <si>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</si>
  <si>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</si>
  <si>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</si>
  <si>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</si>
  <si>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</si>
  <si>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</si>
  <si>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</si>
  <si>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</si>
  <si>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</si>
  <si>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</si>
  <si>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</si>
  <si>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</si>
  <si>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</si>
  <si>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</si>
  <si>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</si>
  <si>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</si>
  <si>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</si>
  <si>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</si>
  <si>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</si>
  <si>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</si>
  <si>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</si>
  <si>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</si>
  <si>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</si>
  <si>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</si>
  <si>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</si>
  <si>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</si>
  <si>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</si>
  <si>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</si>
  <si>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</si>
  <si>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</si>
  <si>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</si>
  <si>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</si>
  <si>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</si>
  <si>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</si>
  <si>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</si>
  <si>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</si>
  <si>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</si>
  <si>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</si>
  <si>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</si>
  <si>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</si>
  <si>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</si>
  <si>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</si>
  <si>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</si>
  <si>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</si>
  <si>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</si>
  <si>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</si>
  <si>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</si>
  <si>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</si>
  <si>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</si>
  <si>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</si>
  <si>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</si>
  <si>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</si>
  <si>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</si>
  <si>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</si>
  <si>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</si>
  <si>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</si>
  <si>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</si>
  <si>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</si>
  <si>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</si>
  <si>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</si>
  <si>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</si>
  <si>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</si>
  <si>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</si>
  <si>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</si>
  <si>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</si>
  <si>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</si>
  <si>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</si>
  <si>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</si>
  <si>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</si>
  <si>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</si>
  <si>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</si>
  <si>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</si>
  <si>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</si>
  <si>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</si>
  <si>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</si>
  <si>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</si>
  <si>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</si>
  <si>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</si>
  <si>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</si>
  <si>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</si>
  <si>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</si>
  <si>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</si>
  <si>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</si>
  <si>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</si>
  <si>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</si>
  <si>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</si>
  <si>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</si>
  <si>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</si>
  <si>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</si>
  <si>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</si>
  <si>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</si>
  <si>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</si>
  <si>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</si>
  <si>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</si>
  <si>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</si>
  <si>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</si>
  <si>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</si>
  <si>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</si>
  <si>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</si>
  <si>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</si>
  <si>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</si>
  <si>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</si>
  <si>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</si>
  <si>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</si>
  <si>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</si>
  <si>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</si>
  <si>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</si>
  <si>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</si>
  <si>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</si>
  <si>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</si>
  <si>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</si>
  <si>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</si>
  <si>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</si>
  <si>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</si>
  <si>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</si>
  <si>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</si>
  <si>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</si>
  <si>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</si>
  <si>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</si>
  <si>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</si>
  <si>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</si>
  <si>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</si>
  <si>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</si>
  <si>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</si>
  <si>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</si>
  <si>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</si>
  <si>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</si>
  <si>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</si>
  <si>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</si>
  <si>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</si>
  <si>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</si>
  <si>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</si>
  <si>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</si>
  <si>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</si>
  <si>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</si>
  <si>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</si>
  <si>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</si>
  <si>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</si>
  <si>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</si>
  <si>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</si>
  <si>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</si>
  <si>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</si>
  <si>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</si>
  <si>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</si>
  <si>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</si>
  <si>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</si>
  <si>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</si>
  <si>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</si>
  <si>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</si>
  <si>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</si>
  <si>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</si>
  <si>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</si>
  <si>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</si>
  <si>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</si>
  <si>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</si>
  <si>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</si>
  <si>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</si>
  <si>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</si>
  <si>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</si>
  <si>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</si>
  <si>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</si>
  <si>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</si>
  <si>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</si>
  <si>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</si>
  <si>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</si>
  <si>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</si>
  <si>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</si>
  <si>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</si>
  <si>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</si>
  <si>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</si>
  <si>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</si>
  <si>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</si>
  <si>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</si>
  <si>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</si>
  <si>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</si>
  <si>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</si>
  <si>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</si>
  <si>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</si>
  <si>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</si>
  <si>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</si>
  <si>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</si>
  <si>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</si>
  <si>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</si>
  <si>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</si>
  <si>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</si>
  <si>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</si>
  <si>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</si>
  <si>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</si>
  <si>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</si>
  <si>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</si>
  <si>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</si>
  <si>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</si>
  <si>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</si>
  <si>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</si>
  <si>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</si>
  <si>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</si>
  <si>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</si>
  <si>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</si>
  <si>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</si>
  <si>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</si>
  <si>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</si>
  <si>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</si>
  <si>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</si>
  <si>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</si>
  <si>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</si>
  <si>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</si>
  <si>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</si>
  <si>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</si>
  <si>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</si>
  <si>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</si>
  <si>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</si>
  <si>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</si>
  <si>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</si>
  <si>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</si>
  <si>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</si>
  <si>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</si>
  <si>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</si>
  <si>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</si>
  <si>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</si>
  <si>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</si>
  <si>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</si>
  <si>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</si>
  <si>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</si>
  <si>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</si>
  <si>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</si>
  <si>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</si>
  <si>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</si>
  <si>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</si>
  <si>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</si>
  <si>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</si>
  <si>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</si>
  <si>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</si>
  <si>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</si>
  <si>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</si>
  <si>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</si>
  <si>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</si>
  <si>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</si>
  <si>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</si>
  <si>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</si>
  <si>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</si>
  <si>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</si>
  <si>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</si>
  <si>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</si>
  <si>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</si>
  <si>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</si>
  <si>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</si>
  <si>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</si>
  <si>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</si>
  <si>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</si>
  <si>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</si>
  <si>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</si>
  <si>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</si>
  <si>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</si>
  <si>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</si>
  <si>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</si>
  <si>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</si>
  <si>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</si>
  <si>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</si>
  <si>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</si>
  <si>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</si>
  <si>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</si>
  <si>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</si>
  <si>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</si>
  <si>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</si>
  <si>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</si>
  <si>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</si>
  <si>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</si>
  <si>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</si>
  <si>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</si>
  <si>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</si>
  <si>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</si>
  <si>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</si>
  <si>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</si>
  <si>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</si>
  <si>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</si>
  <si>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</si>
  <si>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</si>
  <si>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</si>
  <si>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</si>
  <si>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</si>
  <si>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</si>
  <si>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</si>
  <si>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</si>
  <si>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</si>
  <si>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</si>
  <si>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</si>
  <si>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</si>
  <si>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</si>
  <si>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</si>
  <si>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</si>
  <si>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</si>
  <si>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</si>
  <si>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</si>
  <si>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</si>
  <si>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</si>
  <si>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</si>
  <si>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</si>
  <si>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</si>
  <si>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</si>
  <si>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</si>
  <si>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</si>
  <si>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</si>
  <si>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</si>
  <si>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</si>
  <si>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</si>
  <si>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</si>
  <si>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</si>
  <si>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</si>
  <si>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</si>
  <si>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</si>
  <si>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</si>
  <si>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</si>
  <si>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</si>
  <si>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</si>
  <si>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</si>
  <si>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</si>
  <si>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</si>
  <si>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</si>
  <si>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</si>
  <si>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</si>
  <si>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</si>
  <si>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</si>
  <si>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</si>
  <si>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</si>
  <si>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</si>
  <si>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</si>
  <si>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</si>
  <si>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</si>
  <si>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</si>
  <si>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</si>
  <si>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</si>
  <si>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</si>
  <si>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</si>
  <si>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</si>
  <si>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</si>
  <si>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</si>
  <si>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</si>
  <si>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</si>
  <si>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</si>
  <si>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</si>
  <si>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</si>
  <si>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</si>
  <si>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</si>
  <si>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</si>
  <si>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</si>
  <si>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</si>
  <si>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</si>
  <si>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</si>
  <si>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</si>
  <si>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</si>
  <si>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</si>
  <si>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</si>
  <si>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</si>
  <si>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</si>
  <si>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</si>
  <si>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</si>
  <si>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</si>
  <si>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</si>
  <si>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</si>
  <si>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</si>
  <si>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</si>
  <si>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</si>
  <si>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</si>
  <si>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</si>
  <si>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</si>
  <si>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</si>
  <si>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</si>
  <si>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</si>
  <si>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</si>
  <si>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</si>
  <si>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</si>
  <si>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</si>
  <si>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</si>
  <si>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</si>
  <si>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</si>
  <si>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</si>
  <si>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</si>
  <si>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</si>
  <si>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</si>
  <si>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</si>
  <si>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</si>
  <si>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</si>
  <si>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</si>
  <si>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</si>
  <si>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</si>
  <si>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</si>
  <si>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</si>
  <si>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</si>
  <si>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</si>
  <si>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</si>
  <si>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</si>
  <si>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</si>
  <si>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</si>
  <si>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</si>
  <si>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</si>
  <si>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</si>
  <si>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</si>
  <si>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</si>
  <si>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</si>
  <si>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</si>
  <si>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</si>
  <si>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</si>
  <si>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</si>
  <si>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</si>
  <si>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</si>
  <si>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</si>
  <si>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</si>
  <si>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</si>
  <si>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</si>
  <si>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</si>
  <si>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</si>
  <si>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</si>
  <si>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</si>
  <si>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</si>
  <si>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</si>
  <si>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</si>
  <si>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</si>
  <si>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</si>
  <si>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</si>
  <si>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</si>
  <si>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</si>
  <si>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</si>
  <si>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</si>
  <si>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</si>
  <si>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</si>
  <si>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</si>
  <si>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</si>
  <si>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</si>
  <si>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</si>
  <si>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</si>
  <si>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</si>
  <si>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</si>
  <si>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</si>
  <si>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</si>
  <si>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</si>
  <si>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</si>
  <si>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</si>
  <si>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</si>
  <si>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</si>
  <si>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</si>
  <si>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</si>
  <si>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</si>
  <si>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</si>
  <si>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</si>
  <si>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</si>
  <si>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</si>
  <si>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</si>
  <si>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</si>
  <si>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</si>
  <si>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</si>
  <si>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</si>
  <si>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</si>
  <si>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</si>
  <si>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</si>
  <si>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</si>
  <si>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</si>
  <si>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</si>
  <si>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</si>
  <si>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</si>
  <si>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</si>
  <si>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</si>
  <si>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</si>
  <si>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</si>
  <si>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</si>
  <si>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</si>
  <si>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</si>
  <si>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</si>
  <si>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</si>
  <si>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</si>
  <si>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</si>
  <si>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</si>
  <si>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</si>
  <si>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</si>
  <si>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</si>
  <si>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</si>
  <si>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</si>
  <si>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</si>
  <si>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</si>
  <si>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</si>
  <si>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</si>
  <si>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</si>
  <si>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</si>
  <si>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</si>
  <si>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</si>
  <si>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</si>
  <si>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</si>
  <si>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</si>
  <si>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</si>
  <si>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</si>
  <si>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</si>
  <si>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</si>
  <si>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</si>
  <si>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</si>
  <si>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</si>
  <si>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</si>
  <si>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</si>
  <si>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</si>
  <si>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</si>
  <si>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</si>
  <si>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</si>
  <si>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</si>
  <si>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</si>
  <si>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</si>
  <si>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</si>
  <si>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</si>
  <si>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</si>
  <si>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</si>
  <si>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</si>
  <si>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</si>
  <si>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</si>
  <si>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</si>
  <si>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</si>
  <si>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</si>
  <si>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</si>
  <si>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</si>
  <si>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</si>
  <si>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</si>
  <si>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</si>
  <si>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</si>
  <si>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</si>
  <si>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</si>
  <si>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</si>
  <si>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</si>
  <si>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</si>
  <si>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</si>
  <si>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</si>
  <si>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</si>
  <si>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</si>
  <si>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</si>
  <si>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</si>
  <si>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</si>
  <si>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</si>
  <si>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</si>
  <si>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</si>
  <si>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</si>
  <si>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</si>
  <si>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</si>
  <si>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</si>
  <si>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</si>
  <si>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</si>
  <si>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</si>
  <si>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</si>
  <si>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</si>
  <si>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</si>
  <si>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</si>
  <si>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</si>
  <si>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</si>
  <si>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</si>
  <si>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</si>
  <si>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</si>
  <si>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</si>
  <si>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</si>
  <si>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</si>
  <si>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</si>
  <si>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</si>
  <si>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</si>
  <si>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</si>
  <si>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</si>
  <si>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</si>
  <si>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</si>
  <si>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</si>
  <si>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</si>
  <si>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</si>
  <si>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</si>
  <si>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</si>
  <si>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</si>
  <si>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</si>
  <si>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</si>
  <si>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</si>
  <si>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</si>
  <si>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</si>
  <si>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</si>
  <si>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</si>
  <si>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</si>
  <si>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</si>
  <si>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</si>
  <si>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</si>
  <si>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</si>
  <si>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</si>
  <si>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</si>
  <si>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</si>
  <si>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</si>
  <si>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</si>
  <si>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</si>
  <si>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</si>
  <si>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</si>
  <si>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</si>
  <si>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</si>
  <si>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</si>
  <si>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</si>
  <si>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</si>
  <si>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</si>
  <si>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</si>
  <si>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</si>
  <si>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</si>
  <si>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</si>
  <si>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</si>
  <si>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</si>
  <si>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</si>
  <si>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</si>
  <si>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</si>
  <si>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</si>
  <si>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</si>
  <si>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</si>
  <si>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</si>
  <si>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</si>
  <si>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</si>
  <si>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</si>
  <si>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</si>
  <si>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</si>
  <si>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</si>
  <si>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</si>
  <si>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</si>
  <si>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</si>
  <si>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</si>
  <si>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</si>
  <si>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</si>
  <si>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</si>
  <si>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</si>
  <si>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</si>
  <si>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</si>
  <si>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</si>
  <si>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</si>
  <si>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</si>
  <si>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</si>
  <si>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</si>
  <si>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</si>
  <si>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</si>
  <si>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</si>
  <si>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</si>
  <si>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</si>
  <si>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</si>
  <si>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</si>
  <si>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</si>
  <si>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</si>
  <si>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</si>
  <si>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</si>
  <si>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</si>
  <si>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</si>
  <si>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</si>
  <si>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</si>
  <si>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</si>
  <si>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</si>
  <si>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</si>
  <si>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</si>
  <si>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</si>
  <si>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</si>
  <si>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</si>
  <si>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</si>
  <si>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</si>
  <si>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</si>
  <si>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</si>
  <si>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</si>
  <si>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</si>
  <si>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</si>
  <si>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</si>
  <si>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</si>
  <si>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</si>
  <si>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</si>
  <si>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</si>
  <si>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</si>
  <si>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</si>
  <si>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</si>
  <si>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</si>
  <si>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</si>
  <si>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</si>
  <si>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</si>
  <si>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</si>
  <si>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</si>
  <si>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</si>
  <si>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</si>
  <si>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</si>
  <si>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</si>
  <si>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</si>
  <si>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</si>
  <si>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</si>
  <si>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</si>
  <si>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</si>
  <si>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</si>
  <si>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</si>
  <si>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</si>
  <si>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</si>
  <si>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</si>
  <si>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</si>
  <si>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</si>
  <si>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</si>
  <si>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</si>
  <si>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</si>
  <si>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</si>
  <si>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</si>
  <si>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</si>
  <si>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</si>
  <si>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</si>
  <si>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</si>
  <si>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</si>
  <si>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</si>
  <si>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</si>
  <si>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</si>
  <si>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</si>
  <si>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</si>
  <si>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</si>
  <si>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</si>
  <si>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</si>
  <si>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</si>
  <si>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</si>
  <si>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</si>
  <si>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</si>
  <si>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</si>
  <si>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</si>
  <si>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</si>
  <si>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</si>
  <si>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</si>
  <si>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</si>
  <si>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</si>
  <si>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</si>
  <si>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</si>
  <si>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</si>
  <si>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</si>
  <si>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</si>
  <si>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</si>
  <si>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</si>
  <si>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</si>
  <si>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</si>
  <si>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</si>
  <si>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</si>
  <si>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</si>
  <si>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</si>
  <si>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</si>
  <si>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</si>
  <si>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</si>
  <si>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</si>
  <si>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</si>
  <si>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</si>
  <si>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</si>
  <si>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</si>
  <si>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</si>
  <si>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</si>
  <si>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</si>
  <si>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</si>
  <si>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</si>
  <si>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</si>
  <si>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</si>
  <si>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</si>
  <si>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</si>
  <si>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</si>
  <si>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</si>
  <si>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</si>
  <si>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</si>
  <si>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</si>
  <si>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</si>
  <si>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</si>
  <si>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</si>
  <si>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</si>
  <si>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</si>
  <si>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</si>
  <si>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</si>
  <si>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</si>
  <si>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</si>
  <si>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</si>
  <si>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</si>
  <si>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</si>
  <si>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</si>
  <si>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</si>
  <si>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</si>
  <si>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</si>
  <si>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</si>
  <si>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</si>
  <si>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</si>
  <si>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</si>
  <si>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</si>
  <si>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</si>
  <si>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</si>
  <si>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</si>
  <si>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</si>
  <si>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</si>
  <si>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</si>
  <si>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</si>
  <si>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</si>
  <si>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</si>
  <si>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</si>
  <si>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</si>
  <si>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</si>
  <si>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</si>
  <si>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</si>
  <si>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</si>
  <si>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</si>
  <si>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</si>
  <si>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</si>
  <si>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</si>
  <si>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</si>
  <si>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</si>
  <si>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</si>
  <si>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</si>
  <si>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</si>
  <si>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</si>
  <si>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</si>
  <si>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</si>
  <si>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</si>
  <si>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</si>
  <si>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</si>
  <si>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</si>
  <si>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</si>
  <si>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</si>
  <si>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</si>
  <si>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</si>
  <si>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</si>
  <si>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</si>
  <si>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</si>
  <si>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</si>
  <si>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</si>
  <si>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</si>
  <si>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</si>
  <si>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</si>
  <si>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</si>
  <si>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</si>
  <si>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</si>
  <si>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</si>
  <si>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</si>
  <si>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</si>
  <si>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</si>
  <si>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</si>
  <si>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</si>
  <si>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</si>
  <si>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</si>
  <si>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</si>
  <si>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</si>
  <si>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</si>
  <si>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</si>
  <si>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</si>
  <si>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</si>
  <si>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</si>
  <si>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</si>
  <si>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</si>
  <si>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</si>
  <si>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</si>
  <si>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</si>
  <si>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</si>
  <si>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</si>
  <si>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</si>
  <si>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</si>
  <si>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</si>
  <si>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</si>
  <si>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</si>
  <si>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</si>
  <si>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</si>
  <si>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</si>
  <si>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</si>
  <si>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</si>
  <si>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</si>
  <si>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</si>
  <si>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</si>
  <si>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</si>
  <si>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</si>
  <si>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</si>
  <si>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</si>
  <si>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</si>
  <si>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</si>
  <si>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</si>
  <si>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</si>
  <si>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</si>
  <si>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</si>
  <si>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</si>
  <si>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</si>
  <si>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</si>
  <si>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</si>
  <si>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</si>
  <si>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</si>
  <si>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</si>
  <si>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</si>
  <si>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</si>
  <si>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</si>
  <si>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</si>
  <si>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</si>
  <si>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</si>
  <si>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</si>
  <si>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</si>
  <si>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</si>
  <si>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</si>
  <si>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</si>
  <si>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</si>
  <si>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</si>
  <si>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</si>
  <si>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</si>
  <si>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</si>
  <si>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</si>
  <si>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</si>
  <si>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</si>
  <si>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</si>
  <si>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</si>
  <si>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</si>
  <si>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</si>
  <si>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</si>
  <si>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</si>
  <si>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</si>
  <si>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</si>
  <si>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</si>
  <si>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</si>
  <si>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</si>
  <si>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</si>
  <si>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</si>
  <si>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</si>
  <si>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</si>
  <si>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</si>
  <si>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</si>
  <si>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</si>
  <si>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</si>
  <si>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</si>
  <si>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</si>
  <si>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</si>
  <si>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</si>
  <si>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</si>
  <si>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</si>
  <si>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</si>
  <si>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</si>
  <si>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</si>
  <si>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</si>
  <si>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</si>
  <si>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</si>
  <si>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</si>
  <si>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</si>
  <si>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</si>
  <si>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</si>
  <si>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</si>
  <si>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</si>
  <si>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</si>
  <si>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</si>
  <si>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</si>
  <si>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</si>
  <si>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</si>
  <si>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</si>
  <si>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</si>
  <si>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</si>
  <si>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</si>
  <si>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</si>
  <si>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</si>
  <si>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</si>
  <si>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</si>
  <si>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</si>
  <si>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</si>
  <si>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</si>
  <si>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</si>
  <si>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</si>
  <si>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</si>
  <si>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</si>
  <si>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</si>
  <si>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</si>
  <si>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</si>
  <si>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</si>
  <si>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</si>
  <si>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</si>
  <si>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</si>
  <si>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</si>
  <si>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</si>
  <si>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</si>
  <si>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</si>
  <si>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</si>
  <si>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</si>
  <si>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</si>
  <si>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</si>
  <si>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</si>
  <si>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</si>
  <si>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</si>
  <si>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</si>
  <si>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</si>
  <si>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</si>
  <si>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</si>
  <si>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</si>
  <si>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</si>
  <si>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</si>
  <si>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</si>
  <si>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</si>
  <si>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</si>
  <si>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</si>
  <si>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</si>
  <si>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</si>
  <si>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</si>
  <si>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</si>
  <si>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</si>
  <si>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</si>
  <si>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</si>
  <si>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</si>
  <si>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</si>
  <si>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</si>
  <si>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</si>
  <si>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</si>
  <si>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</si>
  <si>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</si>
  <si>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</si>
  <si>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</si>
  <si>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</si>
  <si>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</si>
  <si>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</si>
  <si>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</si>
  <si>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</si>
  <si>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</si>
  <si>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</si>
  <si>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</si>
  <si>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</si>
  <si>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</si>
  <si>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</si>
  <si>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</si>
  <si>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</si>
  <si>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</si>
  <si>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</si>
  <si>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</si>
  <si>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</si>
  <si>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</si>
  <si>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</si>
  <si>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</si>
  <si>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</si>
  <si>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</si>
  <si>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</si>
  <si>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</si>
  <si>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</si>
  <si>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</si>
  <si>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</si>
  <si>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</si>
  <si>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</si>
  <si>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</si>
  <si>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</si>
  <si>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</si>
  <si>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</si>
  <si>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</si>
  <si>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</si>
  <si>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</si>
  <si>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</si>
  <si>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</si>
  <si>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</si>
  <si>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</si>
  <si>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</si>
  <si>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</si>
  <si>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</si>
  <si>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</si>
  <si>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</si>
  <si>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</si>
  <si>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</si>
  <si>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</si>
  <si>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</si>
  <si>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</si>
  <si>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</si>
  <si>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</si>
  <si>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</si>
  <si>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</si>
  <si>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</si>
  <si>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</si>
  <si>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</si>
  <si>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</si>
  <si>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</si>
  <si>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</si>
  <si>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</si>
  <si>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</si>
  <si>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</si>
  <si>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</si>
  <si>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</si>
  <si>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</si>
  <si>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</si>
  <si>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</si>
  <si>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</si>
  <si>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</si>
  <si>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</si>
  <si>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</si>
  <si>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</si>
  <si>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</si>
  <si>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</si>
  <si>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</si>
  <si>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</si>
  <si>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</si>
  <si>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</si>
  <si>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</si>
  <si>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</si>
  <si>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</si>
  <si>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</si>
  <si>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</si>
  <si>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</si>
  <si>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</si>
  <si>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</si>
  <si>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</si>
  <si>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</si>
  <si>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</si>
  <si>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</si>
  <si>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</si>
  <si>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</si>
  <si>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</si>
  <si>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</si>
  <si>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</si>
  <si>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</si>
  <si>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</si>
  <si>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</si>
  <si>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</si>
  <si>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</si>
  <si>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</si>
  <si>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</si>
  <si>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</si>
  <si>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</si>
  <si>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</si>
  <si>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</si>
  <si>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</si>
  <si>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</si>
  <si>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</si>
  <si>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</si>
  <si>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</si>
  <si>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</si>
  <si>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</si>
  <si>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</si>
  <si>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</si>
  <si>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</si>
  <si>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</si>
  <si>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</si>
  <si>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</si>
  <si>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</si>
  <si>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</si>
  <si>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</si>
  <si>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</si>
  <si>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</si>
  <si>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</si>
  <si>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</si>
  <si>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</si>
  <si>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</si>
  <si>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</si>
  <si>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</si>
  <si>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</si>
  <si>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</si>
  <si>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</si>
  <si>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</si>
  <si>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</si>
  <si>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</si>
  <si>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</si>
  <si>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</si>
  <si>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</si>
  <si>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</si>
  <si>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</si>
  <si>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</si>
  <si>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</si>
  <si>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</si>
  <si>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</si>
  <si>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</si>
  <si>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</si>
  <si>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</si>
  <si>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</si>
  <si>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</si>
  <si>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</si>
  <si>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</si>
  <si>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</si>
  <si>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</si>
  <si>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</si>
  <si>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</si>
  <si>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</si>
  <si>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</si>
  <si>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</si>
  <si>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</si>
  <si>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</si>
  <si>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</si>
  <si>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</si>
  <si>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</si>
  <si>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</si>
  <si>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</si>
  <si>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</si>
  <si>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</si>
  <si>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</si>
  <si>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</si>
  <si>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</si>
  <si>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</si>
  <si>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</si>
  <si>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</si>
  <si>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</si>
  <si>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</si>
  <si>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</si>
  <si>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</si>
  <si>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</si>
  <si>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</si>
  <si>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</si>
  <si>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</si>
  <si>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</si>
  <si>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</si>
  <si>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</si>
  <si>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</si>
  <si>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</si>
  <si>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</si>
  <si>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</si>
  <si>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</si>
  <si>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</si>
  <si>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</si>
  <si>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</si>
  <si>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</si>
  <si>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</si>
  <si>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</si>
  <si>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</si>
  <si>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</si>
  <si>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</si>
  <si>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</si>
  <si>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</si>
  <si>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</si>
  <si>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</si>
  <si>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</si>
  <si>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</si>
  <si>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</si>
  <si>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</si>
  <si>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</si>
  <si>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</si>
  <si>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</si>
  <si>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</si>
  <si>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</si>
  <si>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</si>
  <si>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</si>
  <si>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</si>
  <si>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</si>
  <si>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</si>
  <si>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</si>
  <si>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</si>
  <si>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</si>
  <si>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</si>
  <si>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</si>
  <si>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</si>
  <si>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</si>
  <si>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</si>
  <si>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</si>
  <si>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</si>
  <si>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</si>
  <si>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</si>
  <si>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</si>
  <si>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</si>
  <si>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</si>
  <si>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</si>
  <si>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</si>
  <si>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</si>
  <si>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</si>
  <si>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</si>
  <si>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</si>
  <si>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</si>
  <si>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</si>
  <si>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</si>
  <si>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</si>
  <si>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</si>
  <si>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</si>
  <si>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</si>
  <si>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</si>
  <si>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</si>
  <si>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</si>
  <si>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</si>
  <si>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</si>
  <si>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</si>
  <si>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</si>
  <si>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</si>
  <si>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</si>
  <si>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</si>
  <si>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</si>
  <si>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</si>
  <si>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</si>
  <si>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</si>
  <si>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</si>
  <si>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</si>
  <si>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</si>
  <si>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</si>
  <si>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</si>
  <si>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</si>
  <si>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</si>
  <si>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</si>
  <si>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</si>
  <si>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</si>
  <si>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</si>
  <si>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</si>
  <si>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</si>
  <si>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</si>
  <si>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</si>
  <si>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</si>
  <si>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</si>
  <si>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</si>
  <si>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</si>
  <si>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</si>
  <si>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</si>
  <si>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</si>
  <si>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</si>
  <si>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</si>
  <si>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</si>
  <si>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</si>
  <si>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</si>
  <si>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</si>
  <si>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</si>
  <si>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</si>
  <si>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</si>
  <si>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</si>
  <si>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</si>
  <si>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</si>
  <si>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</si>
  <si>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</si>
  <si>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</si>
  <si>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</si>
  <si>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</si>
  <si>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</si>
  <si>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</si>
  <si>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</si>
  <si>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</si>
  <si>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</si>
  <si>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</si>
  <si>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</si>
  <si>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</si>
  <si>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</si>
  <si>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</si>
  <si>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</si>
  <si>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</si>
  <si>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</si>
  <si>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</si>
  <si>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</si>
  <si>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</si>
  <si>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</si>
  <si>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</si>
  <si>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</si>
  <si>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</si>
  <si>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</si>
  <si>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</si>
  <si>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</si>
  <si>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</si>
  <si>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</si>
  <si>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</si>
  <si>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</si>
  <si>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</si>
  <si>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</si>
  <si>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</si>
  <si>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</si>
  <si>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</si>
  <si>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</si>
  <si>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</si>
  <si>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</si>
  <si>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</si>
  <si>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</si>
  <si>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</si>
  <si>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</si>
  <si>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</si>
  <si>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</si>
  <si>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</si>
  <si>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</si>
  <si>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</si>
  <si>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</si>
  <si>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</si>
  <si>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</si>
  <si>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</si>
  <si>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</si>
  <si>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</si>
  <si>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</si>
  <si>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</si>
  <si>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</si>
  <si>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</si>
  <si>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</si>
  <si>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</si>
  <si>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</si>
  <si>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</si>
  <si>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</si>
  <si>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</si>
  <si>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</si>
  <si>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</si>
  <si>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</si>
  <si>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</si>
  <si>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</si>
  <si>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</si>
  <si>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</si>
  <si>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</si>
  <si>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</si>
  <si>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</si>
  <si>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</si>
  <si>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</si>
  <si>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</si>
  <si>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</si>
  <si>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</si>
  <si>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</si>
  <si>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</si>
  <si>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</si>
  <si>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</si>
  <si>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</si>
  <si>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</si>
  <si>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</si>
  <si>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</si>
  <si>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</si>
  <si>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</si>
  <si>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</si>
  <si>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</si>
  <si>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</si>
  <si>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</si>
  <si>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</si>
  <si>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</si>
  <si>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</si>
  <si>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</si>
  <si>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</si>
  <si>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</si>
  <si>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</si>
  <si>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</si>
  <si>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</si>
  <si>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</si>
  <si>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</si>
  <si>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</si>
  <si>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</si>
  <si>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</si>
  <si>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</si>
  <si>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</si>
  <si>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</si>
  <si>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</si>
  <si>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</si>
  <si>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</si>
  <si>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</si>
  <si>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</si>
  <si>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</si>
  <si>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</si>
  <si>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</si>
  <si>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</si>
  <si>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</si>
  <si>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</si>
  <si>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</si>
  <si>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</si>
  <si>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</si>
  <si>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</si>
  <si>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</si>
  <si>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</si>
  <si>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</si>
  <si>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</si>
  <si>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</si>
  <si>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</si>
  <si>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</si>
  <si>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</si>
  <si>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</si>
  <si>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</si>
  <si>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</si>
  <si>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</si>
  <si>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</si>
  <si>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</si>
  <si>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</si>
  <si>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</si>
  <si>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</si>
  <si>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</si>
  <si>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</si>
  <si>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</si>
  <si>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</si>
  <si>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</si>
  <si>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</si>
  <si>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</si>
  <si>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</si>
  <si>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</si>
  <si>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</si>
  <si>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</si>
  <si>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</si>
  <si>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</si>
  <si>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</si>
  <si>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</si>
  <si>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</si>
  <si>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</si>
  <si>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</si>
  <si>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</si>
  <si>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</si>
  <si>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</si>
  <si>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</si>
  <si>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</si>
  <si>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</si>
  <si>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</si>
  <si>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</si>
  <si>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</si>
  <si>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</si>
  <si>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</si>
  <si>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</si>
  <si>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</si>
  <si>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</si>
  <si>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</si>
  <si>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</si>
  <si>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</si>
  <si>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</si>
  <si>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</si>
  <si>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</si>
  <si>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</si>
  <si>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</si>
  <si>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</si>
  <si>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</si>
  <si>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</si>
  <si>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</si>
  <si>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</si>
  <si>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</si>
  <si>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</si>
  <si>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</si>
  <si>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</si>
  <si>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</si>
  <si>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</si>
  <si>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</si>
  <si>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</si>
  <si>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</si>
  <si>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</si>
  <si>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</si>
  <si>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</si>
  <si>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</si>
  <si>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</si>
  <si>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</si>
  <si>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</si>
  <si>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</si>
  <si>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</si>
  <si>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</si>
  <si>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</si>
  <si>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</si>
  <si>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</si>
  <si>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</si>
  <si>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</si>
  <si>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</si>
  <si>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</si>
  <si>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</si>
  <si>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</si>
  <si>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</si>
  <si>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</si>
  <si>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</si>
  <si>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</si>
  <si>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</si>
  <si>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</si>
  <si>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</si>
  <si>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</si>
  <si>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</si>
  <si>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</si>
  <si>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</si>
  <si>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</si>
  <si>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</si>
  <si>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</si>
  <si>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</si>
  <si>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</si>
  <si>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</si>
  <si>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</si>
  <si>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</si>
  <si>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</si>
  <si>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</si>
  <si>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</si>
  <si>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</si>
  <si>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</si>
  <si>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</si>
  <si>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</si>
  <si>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</si>
  <si>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</si>
  <si>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</si>
  <si>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</si>
  <si>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</si>
  <si>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</si>
  <si>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</si>
  <si>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</si>
  <si>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</si>
  <si>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</si>
  <si>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</si>
  <si>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</si>
  <si>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</si>
  <si>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</si>
  <si>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</si>
  <si>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</si>
  <si>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</si>
  <si>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</si>
  <si>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</si>
  <si>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</si>
  <si>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</si>
  <si>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</si>
  <si>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</si>
  <si>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</si>
  <si>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</si>
  <si>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</si>
  <si>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</si>
  <si>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</si>
  <si>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</si>
  <si>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</si>
  <si>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</si>
  <si>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</si>
  <si>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</si>
  <si>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</si>
  <si>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</si>
  <si>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</si>
  <si>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</si>
  <si>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</si>
  <si>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</si>
  <si>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</si>
  <si>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</si>
  <si>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</si>
  <si>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</si>
  <si>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</si>
  <si>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</si>
  <si>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</si>
  <si>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</si>
  <si>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</si>
  <si>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</si>
  <si>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</si>
  <si>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</si>
  <si>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</si>
  <si>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</si>
  <si>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</si>
  <si>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</si>
  <si>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</si>
  <si>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</si>
  <si>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</si>
  <si>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</si>
  <si>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</si>
  <si>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</si>
  <si>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</si>
  <si>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</si>
  <si>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</si>
  <si>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</si>
  <si>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</si>
  <si>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</si>
  <si>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</si>
  <si>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</si>
  <si>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</si>
  <si>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</si>
  <si>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</si>
  <si>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</si>
  <si>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</si>
  <si>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</si>
  <si>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</si>
  <si>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</si>
  <si>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</si>
  <si>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</si>
  <si>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</si>
  <si>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</si>
  <si>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</si>
  <si>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</si>
  <si>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</si>
  <si>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</si>
  <si>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</si>
  <si>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</si>
  <si>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</si>
  <si>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</si>
  <si>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</si>
  <si>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</si>
  <si>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</si>
  <si>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</si>
  <si>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</si>
  <si>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</si>
  <si>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</si>
  <si>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</si>
  <si>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</si>
  <si>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</si>
  <si>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</si>
  <si>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</si>
  <si>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</si>
  <si>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</si>
  <si>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</si>
  <si>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</si>
  <si>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</si>
  <si>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</si>
  <si>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</si>
  <si>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</si>
  <si>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</si>
  <si>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</si>
  <si>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</si>
  <si>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</si>
  <si>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</si>
  <si>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</si>
  <si>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</si>
  <si>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</si>
  <si>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</si>
  <si>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</si>
  <si>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</si>
  <si>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</si>
  <si>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</si>
  <si>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</si>
  <si>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</si>
  <si>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</si>
  <si>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</si>
  <si>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</si>
  <si>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</si>
  <si>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</si>
  <si>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</si>
  <si>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</si>
  <si>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</si>
  <si>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</si>
  <si>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</si>
  <si>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</si>
  <si>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</si>
  <si>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</si>
  <si>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</si>
  <si>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</si>
  <si>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</si>
  <si>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</si>
  <si>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</si>
  <si>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</si>
  <si>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</si>
  <si>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</si>
  <si>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</si>
  <si>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</si>
  <si>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</si>
  <si>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</si>
  <si>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</si>
  <si>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</si>
  <si>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</si>
  <si>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</si>
  <si>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</si>
  <si>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</si>
  <si>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</si>
  <si>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</si>
  <si>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</si>
  <si>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</si>
  <si>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</si>
  <si>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</si>
  <si>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</si>
  <si>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</si>
  <si>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</si>
  <si>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</si>
  <si>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</si>
  <si>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</si>
  <si>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</si>
  <si>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</si>
  <si>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</si>
  <si>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</si>
  <si>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</si>
  <si>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</si>
  <si>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</si>
  <si>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</si>
  <si>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</si>
  <si>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</si>
  <si>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</si>
  <si>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</si>
  <si>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</si>
  <si>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</si>
  <si>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</si>
  <si>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</si>
  <si>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</si>
  <si>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</si>
  <si>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</si>
  <si>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</si>
  <si>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</si>
  <si>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</si>
  <si>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</si>
  <si>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</si>
  <si>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</si>
  <si>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</si>
  <si>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</si>
  <si>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</si>
  <si>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</si>
  <si>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</si>
  <si>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</si>
  <si>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</si>
  <si>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</si>
  <si>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</si>
  <si>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</si>
  <si>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</si>
  <si>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</si>
  <si>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</si>
  <si>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</si>
  <si>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</si>
  <si>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</si>
  <si>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</si>
  <si>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</si>
  <si>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</si>
  <si>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</si>
  <si>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</si>
  <si>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</si>
  <si>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</si>
  <si>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</si>
  <si>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</si>
  <si>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</si>
  <si>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</si>
  <si>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</si>
  <si>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</si>
  <si>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</si>
  <si>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</si>
  <si>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</si>
  <si>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</si>
  <si>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</si>
  <si>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</si>
  <si>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</si>
  <si>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</si>
  <si>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</si>
  <si>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</si>
  <si>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</si>
  <si>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</si>
  <si>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</si>
  <si>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</si>
  <si>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</si>
  <si>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</si>
  <si>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</si>
  <si>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</si>
  <si>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</si>
  <si>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</si>
  <si>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</si>
  <si>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</si>
  <si>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</si>
  <si>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</si>
  <si>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</si>
  <si>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</si>
  <si>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</si>
  <si>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</si>
  <si>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</si>
  <si>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</si>
  <si>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</si>
  <si>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</si>
  <si>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</si>
  <si>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</si>
  <si>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</si>
  <si>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</si>
  <si>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</si>
  <si>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</si>
  <si>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</si>
  <si>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</si>
  <si>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</si>
  <si>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</si>
  <si>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</si>
  <si>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</si>
  <si>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</si>
  <si>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</si>
  <si>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</si>
  <si>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</si>
  <si>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</si>
  <si>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</si>
  <si>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</si>
  <si>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</si>
  <si>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</si>
  <si>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</si>
  <si>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</si>
  <si>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</si>
  <si>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</si>
  <si>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</si>
  <si>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</si>
  <si>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</si>
  <si>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</si>
  <si>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</si>
  <si>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</si>
  <si>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</si>
  <si>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</si>
  <si>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</si>
  <si>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</si>
  <si>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</si>
  <si>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</si>
  <si>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</si>
  <si>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</si>
  <si>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</si>
  <si>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</si>
  <si>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</si>
  <si>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</si>
  <si>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</si>
  <si>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</si>
  <si>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</si>
  <si>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</si>
  <si>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</si>
  <si>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</si>
  <si>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</si>
  <si>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</si>
  <si>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</si>
  <si>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</si>
  <si>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</si>
  <si>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</si>
  <si>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</si>
  <si>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</si>
  <si>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</si>
  <si>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</si>
  <si>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</si>
  <si>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</si>
  <si>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</si>
  <si>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</si>
  <si>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</si>
  <si>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</si>
  <si>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</si>
  <si>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</si>
  <si>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</si>
  <si>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</si>
  <si>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</si>
  <si>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</si>
  <si>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</si>
  <si>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</si>
  <si>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</si>
  <si>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</si>
  <si>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</si>
  <si>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</si>
  <si>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</si>
  <si>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</si>
  <si>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</si>
  <si>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</si>
  <si>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</si>
  <si>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</si>
  <si>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</si>
  <si>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</si>
  <si>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</si>
  <si>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</si>
  <si>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</si>
  <si>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</si>
  <si>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</si>
  <si>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</si>
  <si>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</si>
  <si>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</si>
  <si>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</si>
  <si>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</si>
  <si>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</si>
  <si>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</si>
  <si>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</si>
  <si>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</si>
  <si>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</si>
  <si>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</si>
  <si>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</si>
  <si>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</si>
  <si>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</si>
  <si>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</si>
  <si>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</si>
  <si>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</si>
  <si>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</si>
  <si>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</si>
  <si>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</si>
  <si>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</si>
  <si>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</si>
  <si>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</si>
  <si>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</si>
  <si>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</si>
  <si>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</si>
  <si>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</si>
  <si>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</si>
  <si>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</si>
  <si>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</si>
  <si>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</si>
  <si>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</si>
  <si>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</si>
  <si>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</si>
  <si>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</si>
  <si>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</si>
  <si>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</si>
  <si>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</si>
  <si>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</si>
  <si>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</si>
  <si>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</si>
  <si>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</si>
  <si>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</si>
  <si>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</si>
  <si>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</si>
  <si>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</si>
  <si>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</si>
  <si>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</si>
  <si>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</si>
  <si>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</si>
  <si>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</si>
  <si>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</si>
  <si>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</si>
  <si>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</si>
  <si>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</si>
  <si>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</si>
  <si>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</si>
  <si>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</si>
  <si>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</si>
  <si>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</si>
  <si>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</si>
  <si>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</si>
  <si>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</si>
  <si>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</si>
  <si>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</si>
  <si>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</si>
  <si>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</si>
  <si>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</si>
  <si>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</si>
  <si>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</si>
  <si>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</si>
  <si>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</si>
  <si>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</si>
  <si>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</si>
  <si>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</si>
  <si>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</si>
  <si>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</si>
  <si>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</si>
  <si>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</si>
  <si>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</si>
  <si>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</si>
  <si>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</si>
  <si>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</si>
  <si>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</si>
  <si>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</si>
  <si>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</si>
  <si>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</si>
  <si>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</si>
  <si>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</si>
  <si>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</si>
  <si>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</si>
  <si>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</si>
  <si>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</si>
  <si>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</si>
  <si>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</si>
  <si>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</si>
  <si>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</si>
  <si>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</si>
  <si>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</si>
  <si>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</si>
  <si>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</si>
  <si>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</si>
  <si>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</si>
  <si>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</si>
  <si>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</si>
  <si>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</si>
  <si>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</si>
  <si>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</si>
  <si>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</si>
  <si>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</si>
  <si>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</si>
  <si>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</si>
  <si>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</si>
  <si>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</si>
  <si>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</si>
  <si>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</si>
  <si>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</si>
  <si>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</si>
  <si>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</si>
  <si>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</si>
  <si>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</si>
  <si>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</si>
  <si>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</si>
  <si>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</si>
  <si>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</si>
  <si>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</si>
  <si>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</si>
  <si>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</si>
  <si>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</si>
  <si>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</si>
  <si>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</si>
  <si>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</si>
  <si>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</si>
  <si>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</si>
  <si>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</si>
  <si>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</si>
  <si>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</si>
  <si>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</si>
  <si>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</si>
  <si>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</si>
  <si>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</si>
  <si>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</si>
  <si>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</si>
  <si>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</si>
  <si>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</si>
  <si>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</si>
  <si>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</si>
  <si>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</si>
  <si>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</si>
  <si>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</si>
  <si>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</si>
  <si>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</si>
  <si>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</si>
  <si>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</si>
  <si>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</si>
  <si>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</si>
  <si>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</si>
  <si>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</si>
  <si>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</si>
  <si>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</si>
  <si>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</si>
  <si>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</si>
  <si>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</si>
  <si>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</si>
  <si>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</si>
  <si>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</si>
  <si>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</si>
  <si>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</si>
  <si>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</si>
  <si>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</si>
  <si>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</si>
  <si>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</si>
  <si>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</si>
  <si>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</si>
  <si>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</si>
  <si>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</si>
  <si>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</si>
  <si>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</si>
  <si>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</si>
  <si>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</si>
  <si>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</si>
  <si>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</si>
  <si>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</si>
  <si>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</si>
  <si>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</si>
  <si>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</si>
  <si>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</si>
  <si>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</si>
  <si>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</si>
  <si>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</si>
  <si>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</si>
  <si>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</si>
  <si>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</si>
  <si>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</si>
  <si>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</si>
  <si>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</si>
  <si>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</si>
  <si>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</si>
  <si>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</si>
  <si>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</si>
  <si>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</si>
  <si>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</si>
  <si>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</si>
  <si>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</si>
  <si>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</si>
  <si>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</si>
  <si>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</si>
  <si>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</si>
  <si>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</si>
  <si>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</si>
  <si>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</si>
  <si>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</si>
  <si>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</si>
  <si>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</si>
  <si>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</si>
  <si>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</si>
  <si>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</si>
  <si>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</si>
  <si>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</si>
  <si>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</si>
  <si>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</si>
  <si>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</si>
  <si>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</si>
  <si>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</si>
  <si>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</si>
  <si>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</si>
  <si>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</si>
  <si>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</si>
  <si>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</si>
  <si>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</si>
  <si>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</si>
  <si>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</si>
  <si>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</si>
  <si>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</si>
  <si>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</si>
  <si>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</si>
  <si>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</si>
  <si>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</si>
  <si>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</si>
  <si>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</si>
  <si>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</si>
  <si>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</si>
  <si>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</si>
  <si>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</si>
  <si>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</si>
  <si>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</si>
  <si>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</si>
  <si>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</si>
  <si>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</si>
  <si>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</si>
  <si>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</si>
  <si>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</si>
  <si>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</si>
  <si>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</si>
  <si>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</si>
  <si>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</si>
  <si>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</si>
  <si>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</si>
  <si>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</si>
  <si>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</si>
  <si>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</si>
  <si>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</si>
  <si>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</si>
  <si>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</si>
  <si>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</si>
  <si>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</si>
  <si>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</si>
  <si>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</si>
  <si>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</si>
  <si>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</si>
  <si>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</si>
  <si>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</si>
  <si>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</si>
  <si>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</si>
  <si>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</si>
  <si>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</si>
  <si>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</si>
  <si>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</si>
  <si>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</si>
  <si>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</si>
  <si>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</si>
  <si>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</si>
  <si>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</si>
  <si>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</si>
  <si>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</si>
  <si>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</si>
  <si>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</si>
  <si>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</si>
  <si>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</si>
  <si>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</si>
  <si>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</si>
  <si>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</si>
  <si>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</si>
  <si>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</si>
  <si>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</si>
  <si>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</si>
  <si>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</si>
  <si>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</si>
  <si>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</si>
  <si>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</si>
  <si>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</si>
  <si>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</si>
  <si>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</si>
  <si>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</si>
  <si>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</si>
  <si>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</si>
  <si>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</si>
  <si>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</si>
  <si>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</si>
  <si>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</si>
  <si>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</si>
  <si>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</si>
  <si>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</si>
  <si>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</si>
  <si>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</si>
  <si>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</si>
  <si>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</si>
  <si>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</si>
  <si>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</si>
  <si>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</si>
  <si>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</si>
  <si>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</si>
  <si>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</si>
  <si>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</si>
  <si>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</si>
  <si>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</si>
  <si>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</si>
  <si>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</si>
  <si>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</si>
  <si>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</si>
  <si>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</si>
  <si>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</si>
  <si>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</si>
  <si>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</si>
  <si>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</si>
  <si>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</si>
  <si>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</si>
  <si>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</si>
  <si>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</si>
  <si>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</si>
  <si>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</si>
  <si>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</si>
  <si>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</si>
  <si>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</si>
  <si>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</si>
  <si>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</si>
  <si>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</si>
  <si>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</si>
  <si>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</si>
  <si>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</si>
  <si>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</si>
  <si>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</si>
  <si>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</si>
  <si>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</si>
  <si>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</si>
  <si>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</si>
  <si>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</si>
  <si>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</si>
  <si>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</si>
  <si>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</si>
  <si>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</si>
  <si>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</si>
  <si>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</si>
  <si>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</si>
  <si>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</si>
  <si>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</si>
  <si>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</si>
  <si>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</si>
  <si>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</si>
  <si>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</si>
  <si>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</si>
  <si>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</si>
  <si>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</si>
  <si>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</si>
  <si>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</si>
  <si>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</si>
  <si>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</si>
  <si>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</si>
  <si>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</si>
  <si>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</si>
  <si>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</si>
  <si>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</si>
  <si>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</si>
  <si>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</si>
  <si>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</si>
  <si>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</si>
  <si>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</si>
  <si>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</si>
  <si>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</si>
  <si>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</si>
  <si>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</si>
  <si>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</si>
  <si>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</si>
  <si>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</si>
  <si>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</si>
  <si>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</si>
  <si>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</si>
  <si>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</si>
  <si>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</si>
  <si>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</si>
  <si>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</si>
  <si>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</si>
  <si>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</si>
  <si>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</si>
  <si>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</si>
  <si>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</si>
  <si>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</si>
  <si>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</si>
  <si>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</si>
  <si>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</si>
  <si>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</si>
  <si>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</si>
  <si>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</si>
  <si>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</si>
  <si>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</si>
  <si>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</si>
  <si>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</si>
  <si>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</si>
  <si>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</si>
  <si>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</si>
  <si>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</si>
  <si>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</si>
  <si>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</si>
  <si>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</si>
  <si>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</si>
  <si>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</si>
  <si>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</si>
  <si>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</si>
  <si>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</si>
  <si>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</si>
  <si>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</si>
  <si>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</si>
  <si>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</si>
  <si>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</si>
  <si>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</si>
  <si>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</si>
  <si>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</si>
  <si>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</si>
  <si>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</si>
  <si>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</si>
  <si>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</si>
  <si>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</si>
  <si>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</si>
  <si>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</si>
  <si>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</si>
  <si>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</si>
  <si>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</si>
  <si>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</si>
  <si>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</si>
  <si>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</si>
  <si>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</si>
  <si>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</si>
  <si>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</si>
  <si>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</si>
  <si>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</si>
  <si>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</si>
  <si>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</si>
  <si>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</si>
  <si>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</si>
  <si>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</si>
  <si>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</si>
  <si>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</si>
  <si>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</si>
  <si>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</si>
  <si>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</si>
  <si>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</si>
  <si>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</si>
  <si>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</si>
  <si>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</si>
  <si>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</si>
  <si>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</si>
  <si>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</si>
  <si>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</si>
  <si>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</si>
  <si>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</si>
  <si>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</si>
  <si>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</si>
  <si>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</si>
  <si>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</si>
  <si>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</si>
  <si>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</si>
  <si>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</si>
  <si>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</si>
  <si>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</si>
  <si>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</si>
  <si>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</si>
  <si>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</si>
  <si>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</si>
  <si>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</si>
  <si>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</si>
  <si>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</si>
  <si>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</si>
  <si>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</si>
  <si>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</si>
  <si>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</si>
  <si>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</si>
  <si>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</si>
  <si>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</si>
  <si>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</si>
  <si>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</si>
  <si>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</si>
  <si>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</si>
  <si>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</si>
  <si>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</si>
  <si>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</si>
  <si>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</si>
  <si>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</si>
  <si>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</si>
  <si>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</si>
  <si>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</si>
  <si>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</si>
  <si>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</si>
  <si>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</si>
  <si>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</si>
  <si>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</si>
  <si>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</si>
  <si>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</si>
  <si>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</si>
  <si>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</si>
  <si>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</si>
  <si>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</si>
  <si>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</si>
  <si>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</si>
  <si>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</si>
  <si>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</si>
  <si>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</si>
  <si>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</si>
  <si>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</si>
  <si>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</si>
  <si>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</si>
  <si>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</si>
  <si>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</si>
  <si>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</si>
  <si>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</si>
  <si>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</si>
  <si>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</si>
  <si>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</si>
  <si>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</si>
  <si>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</si>
  <si>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</si>
  <si>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</si>
  <si>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</si>
  <si>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</si>
  <si>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</si>
  <si>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</si>
  <si>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</si>
  <si>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</si>
  <si>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</si>
  <si>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</si>
  <si>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</si>
  <si>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</si>
  <si>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</si>
  <si>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</si>
  <si>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</si>
  <si>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</si>
  <si>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</si>
  <si>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</si>
  <si>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</si>
  <si>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</si>
  <si>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</si>
  <si>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</si>
  <si>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</si>
  <si>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</si>
  <si>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</si>
  <si>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</si>
  <si>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</si>
  <si>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</si>
  <si>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</si>
  <si>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</si>
  <si>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</si>
  <si>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</si>
  <si>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</si>
  <si>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</si>
  <si>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</si>
  <si>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</si>
  <si>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</si>
  <si>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</si>
  <si>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</si>
  <si>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</si>
  <si>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</si>
  <si>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</si>
  <si>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</si>
  <si>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</si>
  <si>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</si>
  <si>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</si>
  <si>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</si>
  <si>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</si>
  <si>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</si>
  <si>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</si>
  <si>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</si>
  <si>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</si>
  <si>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</si>
  <si>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</si>
  <si>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</si>
  <si>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</si>
  <si>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</si>
  <si>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</si>
  <si>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</si>
  <si>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</si>
  <si>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</si>
  <si>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</si>
  <si>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</si>
  <si>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</si>
  <si>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</si>
  <si>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</si>
  <si>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</si>
  <si>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</si>
  <si>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</si>
  <si>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</si>
  <si>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</si>
  <si>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</si>
  <si>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</si>
  <si>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</si>
  <si>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</si>
  <si>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</si>
  <si>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</si>
  <si>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</si>
  <si>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</si>
  <si>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</si>
  <si>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</si>
  <si>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</si>
  <si>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</si>
  <si>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</si>
  <si>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</si>
  <si>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</si>
  <si>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</si>
  <si>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</si>
  <si>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</si>
  <si>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</si>
  <si>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</si>
  <si>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</si>
  <si>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</si>
  <si>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</si>
  <si>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</si>
  <si>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</si>
  <si>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</si>
  <si>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</si>
  <si>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</si>
  <si>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</si>
  <si>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</si>
  <si>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</si>
  <si>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</si>
  <si>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</si>
  <si>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</si>
  <si>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</si>
  <si>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</si>
  <si>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</si>
  <si>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</si>
  <si>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</si>
  <si>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</si>
  <si>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</si>
  <si>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</si>
  <si>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</si>
  <si>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</si>
  <si>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</si>
  <si>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</si>
  <si>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</si>
  <si>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</si>
  <si>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</si>
  <si>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</si>
  <si>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</si>
  <si>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</si>
  <si>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</si>
  <si>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</si>
  <si>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</si>
  <si>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</si>
  <si>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</si>
  <si>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</si>
  <si>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</si>
  <si>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</si>
  <si>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</si>
  <si>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</si>
  <si>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</si>
  <si>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</si>
  <si>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</si>
  <si>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</si>
  <si>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</si>
  <si>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</si>
  <si>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</si>
  <si>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</si>
  <si>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</si>
  <si>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</si>
  <si>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</si>
  <si>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</si>
  <si>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</si>
  <si>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</si>
  <si>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</si>
  <si>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</si>
  <si>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</si>
  <si>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</si>
  <si>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</si>
  <si>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</si>
  <si>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</si>
  <si>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</si>
  <si>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</si>
  <si>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</si>
  <si>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</si>
  <si>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</si>
  <si>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</si>
  <si>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</si>
  <si>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</si>
  <si>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</si>
  <si>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</si>
  <si>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</si>
  <si>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</si>
  <si>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</si>
  <si>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</si>
  <si>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</si>
  <si>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</si>
  <si>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</si>
  <si>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</si>
  <si>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</si>
  <si>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</si>
  <si>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</si>
  <si>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</si>
  <si>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</si>
  <si>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</si>
  <si>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</si>
  <si>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</si>
  <si>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</si>
  <si>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</si>
  <si>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</si>
  <si>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</si>
  <si>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</si>
  <si>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</si>
  <si>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</si>
  <si>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</si>
  <si>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</si>
  <si>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</si>
  <si>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</si>
  <si>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</si>
  <si>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</si>
  <si>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</si>
  <si>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</si>
  <si>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</si>
  <si>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</si>
  <si>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</si>
  <si>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</si>
  <si>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</si>
  <si>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</si>
  <si>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</si>
  <si>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</si>
  <si>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</si>
  <si>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</si>
  <si>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</si>
  <si>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</si>
  <si>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</si>
  <si>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</si>
  <si>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</si>
  <si>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</si>
  <si>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</si>
  <si>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</si>
  <si>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</si>
  <si>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</si>
  <si>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</si>
  <si>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</si>
  <si>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</si>
  <si>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</si>
  <si>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</si>
  <si>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</si>
  <si>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</si>
  <si>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</si>
  <si>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</si>
  <si>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</si>
  <si>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</si>
  <si>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</si>
  <si>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</si>
  <si>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</si>
  <si>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</si>
  <si>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</si>
  <si>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</si>
  <si>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</si>
  <si>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</si>
  <si>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</si>
  <si>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</si>
  <si>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</si>
  <si>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</si>
  <si>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</si>
  <si>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</si>
  <si>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</si>
  <si>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</si>
  <si>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</si>
  <si>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</si>
  <si>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</si>
  <si>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</si>
  <si>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</si>
  <si>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</si>
  <si>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</si>
  <si>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</si>
  <si>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</si>
  <si>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</si>
  <si>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</si>
  <si>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</si>
  <si>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</si>
  <si>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</si>
  <si>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</si>
  <si>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</si>
  <si>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</si>
  <si>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</si>
  <si>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</si>
  <si>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</si>
  <si>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</si>
  <si>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</si>
  <si>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</si>
  <si>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</si>
  <si>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</si>
  <si>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</si>
  <si>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</si>
  <si>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</si>
  <si>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</si>
  <si>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</si>
  <si>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</si>
  <si>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</si>
  <si>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</si>
  <si>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</si>
  <si>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</si>
  <si>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</si>
  <si>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</si>
  <si>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</si>
  <si>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</si>
  <si>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</si>
  <si>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</si>
  <si>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</si>
  <si>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</si>
  <si>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</si>
  <si>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</si>
  <si>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</si>
  <si>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</si>
  <si>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</si>
  <si>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</si>
  <si>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</si>
  <si>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</si>
  <si>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</si>
  <si>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</si>
  <si>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</si>
  <si>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</si>
  <si>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</si>
  <si>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</si>
  <si>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</si>
  <si>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</si>
  <si>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</si>
  <si>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</si>
  <si>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</si>
  <si>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</si>
  <si>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</si>
  <si>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</si>
  <si>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</si>
  <si>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</si>
  <si>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</si>
  <si>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</si>
  <si>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</si>
  <si>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</si>
  <si>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</si>
  <si>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</si>
  <si>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</si>
  <si>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</si>
  <si>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</si>
  <si>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</si>
  <si>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</si>
  <si>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</si>
  <si>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</si>
  <si>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</si>
  <si>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</si>
  <si>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</si>
  <si>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</si>
  <si>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</si>
  <si>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</si>
  <si>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</si>
  <si>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</si>
  <si>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</si>
  <si>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</si>
  <si>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</si>
  <si>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</si>
  <si>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</si>
  <si>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</si>
  <si>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</si>
  <si>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</si>
  <si>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</si>
  <si>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</si>
  <si>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</si>
  <si>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</si>
  <si>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</si>
  <si>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</si>
  <si>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</si>
  <si>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</si>
  <si>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</si>
  <si>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</si>
  <si>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</si>
  <si>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</si>
  <si>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</si>
  <si>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</si>
  <si>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</si>
  <si>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</si>
  <si>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</si>
  <si>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</si>
  <si>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</si>
  <si>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</si>
  <si>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</si>
  <si>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</si>
  <si>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</si>
  <si>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</si>
  <si>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</si>
  <si>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</si>
  <si>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</si>
  <si>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</si>
  <si>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</si>
  <si>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</si>
  <si>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</si>
  <si>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</si>
  <si>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</si>
  <si>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</si>
  <si>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</si>
  <si>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</si>
  <si>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</si>
  <si>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</si>
  <si>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</si>
  <si>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</si>
  <si>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</si>
  <si>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</si>
  <si>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</si>
  <si>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</si>
  <si>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</si>
  <si>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</si>
  <si>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</si>
  <si>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</si>
  <si>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</si>
  <si>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</si>
  <si>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</si>
  <si>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</si>
  <si>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</si>
  <si>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</si>
  <si>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</si>
  <si>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</si>
  <si>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</si>
  <si>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</si>
  <si>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</si>
  <si>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</si>
  <si>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</si>
  <si>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</si>
  <si>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</si>
  <si>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</si>
  <si>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</si>
  <si>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</si>
  <si>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</si>
  <si>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</si>
  <si>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</si>
  <si>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</si>
  <si>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</si>
  <si>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</si>
  <si>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</si>
  <si>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</si>
  <si>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</si>
  <si>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</si>
  <si>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</si>
  <si>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</si>
  <si>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</si>
  <si>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</si>
  <si>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</si>
  <si>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</si>
  <si>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</si>
  <si>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</si>
  <si>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</si>
  <si>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</si>
  <si>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</si>
  <si>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</si>
  <si>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</si>
  <si>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</si>
  <si>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</si>
  <si>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</si>
  <si>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</si>
  <si>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</si>
  <si>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</si>
  <si>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</si>
  <si>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</si>
  <si>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</si>
  <si>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</si>
  <si>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</si>
  <si>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</si>
  <si>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</si>
  <si>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</si>
  <si>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</si>
  <si>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</si>
  <si>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</si>
  <si>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</si>
  <si>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</si>
  <si>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</si>
  <si>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</si>
  <si>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</si>
  <si>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</si>
  <si>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</si>
  <si>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</si>
  <si>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</si>
  <si>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</si>
  <si>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</si>
  <si>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</si>
  <si>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</si>
  <si>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</si>
  <si>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</si>
  <si>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</si>
  <si>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</si>
  <si>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</si>
  <si>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</si>
  <si>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</si>
  <si>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</si>
  <si>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</si>
  <si>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</si>
  <si>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</si>
  <si>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</si>
  <si>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</si>
  <si>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</si>
  <si>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</si>
  <si>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</si>
  <si>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</si>
  <si>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</si>
  <si>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</si>
  <si>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</si>
  <si>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</si>
  <si>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</si>
  <si>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</si>
  <si>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</si>
  <si>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</si>
  <si>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</si>
  <si>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</si>
  <si>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</si>
  <si>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</si>
  <si>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</si>
  <si>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</si>
  <si>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</si>
  <si>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</si>
  <si>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</si>
  <si>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</si>
  <si>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</si>
  <si>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</si>
  <si>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</si>
  <si>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</si>
  <si>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</si>
  <si>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</si>
  <si>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</si>
  <si>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</si>
  <si>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</si>
  <si>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</si>
  <si>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</si>
  <si>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</si>
  <si>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</si>
  <si>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</si>
  <si>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</si>
  <si>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</si>
  <si>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</si>
  <si>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</si>
  <si>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</si>
  <si>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</si>
  <si>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</si>
  <si>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</si>
  <si>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</si>
  <si>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</si>
  <si>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</si>
  <si>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</si>
  <si>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</si>
  <si>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</si>
  <si>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</si>
  <si>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</si>
  <si>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</si>
  <si>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</si>
  <si>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</si>
  <si>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</si>
  <si>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</si>
  <si>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</si>
  <si>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</si>
  <si>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</si>
  <si>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</si>
  <si>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</si>
  <si>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</si>
  <si>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</si>
  <si>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</si>
  <si>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</si>
  <si>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</si>
  <si>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</si>
  <si>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</si>
  <si>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</si>
  <si>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</si>
  <si>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</si>
  <si>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</si>
  <si>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</si>
  <si>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</si>
  <si>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</si>
  <si>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</si>
  <si>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</si>
  <si>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</si>
  <si>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</si>
  <si>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</si>
  <si>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</si>
  <si>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</si>
  <si>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</si>
  <si>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</si>
  <si>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</si>
  <si>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</si>
  <si>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</si>
  <si>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</si>
  <si>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</si>
  <si>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</si>
  <si>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</si>
  <si>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</si>
  <si>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</si>
  <si>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</si>
  <si>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</si>
  <si>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</si>
  <si>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</si>
  <si>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</si>
  <si>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</si>
  <si>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</si>
  <si>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</si>
  <si>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</si>
  <si>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</si>
  <si>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</si>
  <si>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</si>
  <si>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</si>
  <si>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</si>
  <si>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</si>
  <si>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</si>
  <si>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</si>
  <si>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</si>
  <si>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</si>
  <si>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</si>
  <si>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</si>
  <si>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</si>
  <si>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</si>
  <si>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</si>
  <si>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</si>
  <si>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</si>
  <si>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</si>
  <si>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</si>
  <si>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</si>
  <si>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</si>
  <si>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</si>
  <si>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</si>
  <si>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</si>
  <si>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</si>
  <si>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</si>
  <si>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</si>
  <si>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</si>
  <si>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</si>
  <si>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</si>
  <si>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</si>
  <si>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</si>
  <si>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</si>
  <si>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</si>
  <si>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</si>
  <si>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</si>
  <si>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</si>
  <si>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</si>
  <si>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</si>
  <si>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</si>
  <si>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</si>
  <si>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</si>
  <si>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</si>
  <si>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</si>
  <si>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</si>
  <si>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</si>
  <si>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</si>
  <si>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</si>
  <si>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</si>
  <si>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</si>
  <si>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</si>
  <si>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</si>
  <si>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</si>
  <si>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</si>
  <si>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</si>
  <si>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</si>
  <si>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</si>
  <si>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</si>
  <si>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</si>
  <si>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</si>
  <si>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</si>
  <si>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</si>
  <si>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</si>
  <si>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</si>
  <si>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</si>
  <si>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</si>
  <si>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</si>
  <si>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</si>
  <si>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</si>
  <si>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</si>
  <si>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</si>
  <si>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</si>
  <si>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</si>
  <si>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</si>
  <si>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</si>
  <si>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</si>
  <si>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</si>
  <si>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</si>
  <si>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</si>
  <si>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</si>
  <si>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</si>
  <si>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</si>
  <si>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</si>
  <si>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</si>
  <si>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</si>
  <si>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</si>
  <si>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</si>
  <si>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</si>
  <si>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</si>
  <si>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</si>
  <si>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</si>
  <si>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</si>
  <si>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</si>
  <si>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</si>
  <si>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</si>
  <si>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</si>
  <si>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</si>
  <si>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</si>
  <si>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</si>
  <si>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</si>
  <si>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</si>
  <si>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</si>
  <si>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</si>
  <si>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</si>
  <si>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</si>
  <si>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</si>
  <si>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</si>
  <si>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</si>
  <si>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</si>
  <si>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</si>
  <si>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</si>
  <si>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</si>
  <si>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</si>
  <si>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</si>
  <si>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</si>
  <si>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</si>
  <si>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</si>
  <si>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</si>
  <si>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</si>
  <si>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</si>
  <si>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</si>
  <si>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</si>
  <si>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</si>
  <si>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</si>
  <si>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</si>
  <si>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</si>
  <si>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</si>
  <si>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</si>
  <si>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</si>
  <si>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</si>
  <si>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</si>
  <si>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</si>
  <si>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</si>
  <si>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</si>
  <si>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</si>
  <si>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</si>
  <si>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</si>
  <si>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</si>
  <si>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</si>
  <si>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</si>
  <si>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</si>
  <si>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</si>
  <si>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</si>
  <si>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</si>
  <si>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</si>
  <si>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</si>
  <si>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</si>
  <si>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</si>
  <si>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</si>
  <si>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</si>
  <si>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</si>
  <si>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</si>
  <si>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</si>
  <si>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</si>
  <si>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</si>
  <si>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</si>
  <si>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</si>
  <si>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</si>
  <si>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</si>
  <si>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</si>
  <si>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</si>
  <si>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</si>
  <si>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</si>
  <si>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</si>
  <si>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</si>
  <si>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</si>
  <si>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</si>
  <si>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</si>
  <si>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</si>
  <si>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</si>
  <si>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</si>
  <si>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</si>
  <si>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</si>
  <si>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</si>
  <si>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</si>
  <si>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</si>
  <si>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</si>
  <si>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</si>
  <si>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</si>
  <si>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</si>
  <si>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</si>
  <si>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</si>
  <si>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</si>
  <si>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</si>
  <si>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</si>
  <si>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</si>
  <si>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</si>
  <si>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</si>
  <si>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</si>
  <si>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</si>
  <si>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</si>
  <si>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</si>
  <si>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</si>
  <si>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</si>
  <si>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</si>
  <si>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</si>
  <si>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</si>
  <si>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</si>
  <si>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</si>
  <si>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</si>
  <si>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</si>
  <si>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</si>
  <si>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</si>
  <si>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</si>
  <si>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</si>
  <si>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</si>
  <si>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</si>
  <si>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</si>
  <si>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</si>
  <si>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</si>
  <si>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</si>
  <si>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</si>
  <si>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</si>
  <si>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</si>
  <si>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</si>
  <si>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</si>
  <si>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</si>
  <si>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</si>
  <si>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</si>
  <si>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</si>
  <si>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</si>
  <si>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</si>
  <si>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</si>
  <si>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</si>
  <si>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</si>
  <si>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</si>
  <si>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</si>
  <si>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</si>
  <si>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</si>
  <si>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</si>
  <si>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</si>
  <si>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</si>
  <si>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</si>
  <si>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</si>
  <si>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</si>
  <si>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</si>
  <si>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</si>
  <si>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</si>
  <si>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</si>
  <si>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</si>
  <si>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</si>
  <si>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</si>
  <si>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</si>
  <si>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</si>
  <si>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</si>
  <si>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</si>
  <si>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</si>
  <si>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</si>
  <si>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</si>
  <si>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</si>
  <si>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</si>
  <si>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</si>
  <si>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</si>
  <si>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</si>
  <si>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</si>
  <si>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</si>
  <si>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</si>
  <si>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</si>
  <si>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</si>
  <si>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</si>
  <si>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</si>
  <si>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</si>
  <si>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</si>
  <si>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</si>
  <si>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</si>
  <si>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</si>
  <si>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</si>
  <si>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</si>
  <si>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</si>
  <si>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</si>
  <si>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</si>
  <si>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</si>
  <si>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</si>
  <si>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</si>
  <si>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</si>
  <si>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</si>
  <si>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</si>
  <si>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</si>
  <si>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</si>
  <si>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</si>
  <si>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</si>
  <si>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</si>
  <si>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</si>
  <si>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</si>
  <si>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</si>
  <si>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</si>
  <si>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</si>
  <si>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</si>
  <si>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</si>
  <si>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</si>
  <si>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</si>
  <si>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</si>
  <si>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</si>
  <si>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</si>
  <si>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</si>
  <si>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</si>
  <si>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</si>
  <si>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</si>
  <si>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</si>
  <si>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</si>
  <si>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</si>
  <si>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</si>
  <si>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</si>
  <si>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</si>
  <si>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</si>
  <si>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</si>
  <si>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</si>
  <si>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</si>
  <si>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</si>
  <si>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</si>
  <si>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</si>
  <si>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</si>
  <si>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</si>
  <si>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</si>
  <si>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</si>
  <si>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</si>
  <si>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</si>
  <si>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</si>
  <si>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</si>
  <si>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</si>
  <si>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</si>
  <si>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</si>
  <si>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</si>
  <si>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</si>
  <si>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</si>
  <si>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</si>
  <si>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</si>
  <si>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</si>
  <si>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</si>
  <si>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</si>
  <si>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</si>
  <si>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</si>
  <si>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</si>
  <si>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</si>
  <si>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</si>
  <si>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</si>
  <si>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</si>
  <si>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</si>
  <si>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</si>
  <si>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</si>
  <si>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</si>
  <si>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</si>
  <si>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</si>
  <si>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</si>
  <si>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</si>
  <si>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</si>
  <si>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</si>
  <si>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</si>
  <si>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</si>
  <si>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</si>
  <si>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</si>
  <si>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</si>
  <si>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</si>
  <si>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</si>
  <si>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</si>
  <si>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</si>
  <si>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</si>
  <si>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</si>
  <si>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</si>
  <si>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</si>
  <si>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</si>
  <si>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</si>
  <si>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</si>
  <si>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</si>
  <si>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</si>
  <si>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</si>
  <si>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</si>
  <si>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</si>
  <si>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</si>
  <si>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</si>
  <si>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</si>
  <si>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</si>
  <si>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</si>
  <si>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</si>
  <si>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</si>
  <si>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</si>
  <si>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</si>
  <si>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</si>
  <si>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</si>
  <si>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</si>
  <si>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</si>
  <si>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</si>
  <si>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</si>
  <si>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</si>
  <si>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</si>
  <si>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</si>
  <si>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</si>
  <si>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</si>
  <si>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</si>
  <si>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</si>
  <si>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</si>
  <si>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</si>
  <si>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</si>
  <si>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</si>
  <si>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</si>
  <si>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</si>
  <si>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</si>
  <si>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</si>
  <si>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</si>
  <si>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</si>
  <si>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</si>
  <si>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</si>
  <si>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</si>
  <si>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</si>
  <si>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</si>
  <si>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</si>
  <si>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</si>
  <si>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</si>
  <si>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</si>
  <si>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</si>
  <si>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</si>
  <si>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</si>
  <si>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</si>
  <si>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</si>
  <si>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</si>
  <si>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</si>
  <si>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</si>
  <si>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</si>
  <si>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</si>
  <si>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</si>
  <si>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</si>
  <si>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</si>
  <si>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</si>
  <si>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</si>
  <si>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</si>
  <si>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</si>
  <si>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</si>
  <si>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</si>
  <si>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</si>
  <si>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</si>
  <si>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</si>
  <si>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</si>
  <si>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</si>
  <si>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</si>
  <si>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</si>
  <si>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</si>
  <si>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</si>
  <si>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</si>
  <si>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</si>
  <si>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</si>
  <si>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</si>
  <si>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</si>
  <si>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</si>
  <si>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</si>
  <si>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</si>
  <si>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</si>
  <si>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</si>
  <si>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</si>
  <si>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</si>
  <si>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</si>
  <si>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</si>
  <si>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</si>
  <si>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</si>
  <si>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</si>
  <si>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</si>
  <si>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</si>
  <si>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</si>
  <si>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</si>
  <si>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</si>
  <si>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</si>
  <si>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</si>
  <si>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</si>
  <si>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</si>
  <si>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</si>
  <si>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</si>
  <si>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</si>
  <si>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</si>
  <si>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</si>
  <si>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</si>
  <si>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</si>
  <si>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</si>
  <si>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</si>
  <si>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</si>
  <si>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</si>
  <si>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</si>
  <si>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</si>
  <si>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</si>
  <si>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</si>
  <si>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</si>
  <si>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</si>
  <si>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</si>
  <si>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</si>
  <si>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</si>
  <si>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</si>
  <si>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</si>
  <si>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</si>
  <si>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</si>
  <si>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</si>
  <si>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</si>
  <si>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</si>
  <si>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</si>
  <si>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</si>
  <si>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</si>
  <si>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</si>
  <si>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</si>
  <si>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</si>
  <si>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</si>
  <si>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</si>
  <si>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</si>
  <si>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</si>
  <si>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</si>
  <si>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</si>
  <si>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</si>
  <si>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</si>
  <si>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</si>
  <si>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</si>
  <si>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</si>
  <si>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</si>
  <si>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</si>
  <si>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</si>
  <si>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</si>
  <si>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</si>
  <si>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</si>
  <si>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</si>
  <si>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</si>
  <si>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</si>
  <si>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</si>
  <si>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</si>
  <si>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</si>
  <si>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</si>
  <si>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</si>
  <si>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</si>
  <si>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</si>
  <si>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</si>
  <si>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</si>
  <si>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</si>
  <si>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</si>
  <si>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</si>
  <si>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</si>
  <si>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</si>
  <si>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</si>
  <si>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</si>
  <si>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</si>
  <si>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</si>
  <si>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</si>
  <si>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</si>
  <si>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</si>
  <si>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</si>
  <si>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</si>
  <si>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</si>
  <si>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</si>
  <si>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</si>
  <si>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</si>
  <si>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</si>
  <si>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</si>
  <si>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</si>
  <si>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</si>
  <si>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</si>
  <si>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</si>
  <si>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</si>
  <si>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</si>
  <si>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</si>
  <si>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</si>
  <si>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</si>
  <si>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</si>
  <si>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</si>
  <si>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</si>
  <si>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</si>
  <si>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</si>
  <si>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</si>
  <si>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</si>
  <si>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</si>
  <si>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</si>
  <si>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</si>
  <si>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</si>
  <si>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</si>
  <si>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</si>
  <si>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</si>
  <si>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</si>
  <si>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</si>
  <si>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</si>
  <si>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</si>
  <si>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</si>
  <si>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</si>
  <si>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</si>
  <si>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</si>
  <si>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</si>
  <si>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</si>
  <si>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</si>
  <si>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</si>
  <si>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</si>
  <si>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</si>
  <si>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</si>
  <si>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</si>
  <si>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</si>
  <si>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</si>
  <si>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</si>
  <si>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</si>
  <si>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</si>
  <si>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</si>
  <si>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</si>
  <si>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</si>
  <si>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</si>
  <si>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</si>
  <si>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</si>
  <si>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</si>
  <si>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</si>
  <si>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</si>
  <si>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</si>
  <si>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</si>
  <si>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</si>
  <si>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</si>
  <si>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</si>
  <si>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</si>
  <si>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</si>
  <si>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</si>
  <si>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</si>
  <si>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</si>
  <si>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</si>
  <si>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</si>
  <si>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</si>
  <si>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</si>
  <si>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</si>
  <si>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</si>
  <si>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</si>
  <si>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</si>
  <si>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</si>
  <si>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</si>
  <si>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</si>
  <si>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</si>
  <si>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</si>
  <si>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</si>
  <si>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</si>
  <si>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</si>
  <si>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</si>
  <si>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</si>
  <si>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</si>
  <si>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</si>
  <si>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</si>
  <si>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</si>
  <si>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</si>
  <si>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</si>
  <si>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</si>
  <si>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</si>
  <si>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</si>
  <si>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</si>
  <si>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</si>
  <si>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</si>
  <si>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</si>
  <si>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</si>
  <si>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</si>
  <si>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</si>
  <si>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</si>
  <si>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</si>
  <si>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</si>
  <si>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</si>
  <si>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</si>
  <si>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</si>
  <si>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</si>
  <si>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</si>
  <si>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</si>
  <si>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</si>
  <si>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</si>
  <si>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</si>
  <si>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</si>
  <si>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</si>
  <si>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</si>
  <si>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</si>
  <si>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</si>
  <si>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</si>
  <si>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</si>
  <si>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</si>
  <si>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</si>
  <si>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</si>
  <si>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</si>
  <si>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</si>
  <si>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</si>
  <si>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</si>
  <si>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</si>
  <si>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</si>
  <si>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</si>
  <si>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</si>
  <si>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</si>
  <si>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</si>
  <si>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</si>
  <si>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</si>
  <si>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</si>
  <si>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</si>
  <si>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</si>
  <si>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</si>
  <si>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</si>
  <si>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</si>
  <si>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</si>
  <si>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</si>
  <si>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</si>
  <si>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</si>
  <si>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</si>
  <si>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</si>
  <si>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</si>
  <si>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</si>
  <si>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</si>
  <si>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</si>
  <si>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</si>
  <si>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</si>
  <si>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</si>
  <si>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</si>
  <si>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</si>
  <si>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</si>
  <si>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</si>
  <si>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</si>
  <si>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</si>
  <si>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</si>
  <si>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</si>
  <si>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</si>
  <si>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</si>
  <si>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</si>
  <si>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</si>
  <si>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</si>
  <si>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</si>
  <si>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</si>
  <si>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</si>
  <si>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</si>
  <si>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</si>
  <si>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</si>
  <si>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</si>
  <si>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</si>
  <si>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</si>
  <si>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</si>
  <si>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</si>
  <si>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</si>
  <si>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</si>
  <si>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</si>
  <si>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</si>
  <si>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</si>
  <si>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</si>
  <si>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</si>
  <si>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</si>
  <si>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</si>
  <si>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</si>
  <si>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</si>
  <si>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</si>
  <si>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</si>
  <si>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</si>
  <si>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</si>
  <si>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</si>
  <si>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</si>
  <si>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</si>
  <si>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</si>
  <si>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</si>
  <si>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</si>
  <si>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</si>
  <si>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</si>
  <si>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</si>
  <si>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</si>
  <si>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</si>
  <si>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</si>
  <si>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</si>
  <si>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</si>
  <si>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</si>
  <si>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</si>
  <si>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</si>
  <si>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</si>
  <si>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</si>
  <si>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</si>
  <si>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</si>
  <si>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</si>
  <si>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</si>
  <si>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</si>
  <si>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</si>
  <si>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</si>
  <si>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</si>
  <si>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</si>
  <si>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</si>
  <si>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</si>
  <si>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</si>
  <si>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</si>
  <si>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</si>
  <si>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</si>
  <si>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</si>
  <si>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</si>
  <si>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</si>
  <si>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</si>
  <si>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</si>
  <si>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</si>
  <si>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</si>
  <si>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</si>
  <si>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</si>
  <si>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</si>
  <si>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</si>
  <si>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</si>
  <si>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</si>
  <si>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</si>
  <si>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</si>
  <si>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</si>
  <si>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</si>
  <si>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</si>
  <si>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</si>
  <si>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</si>
  <si>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</si>
  <si>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</si>
  <si>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</si>
  <si>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</si>
  <si>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</si>
  <si>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</si>
  <si>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</si>
  <si>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</si>
  <si>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</si>
  <si>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</si>
  <si>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</si>
  <si>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</si>
  <si>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</si>
  <si>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</si>
  <si>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</si>
  <si>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</si>
  <si>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</si>
  <si>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</si>
  <si>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</si>
  <si>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</si>
  <si>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</si>
  <si>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</si>
  <si>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</si>
  <si>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</si>
  <si>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</si>
  <si>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</si>
  <si>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</si>
  <si>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</si>
  <si>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</si>
  <si>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</si>
  <si>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</si>
  <si>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</si>
  <si>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</si>
  <si>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</si>
  <si>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</si>
  <si>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</si>
  <si>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</si>
  <si>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</si>
  <si>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</si>
  <si>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</si>
  <si>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</si>
  <si>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</si>
  <si>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</si>
  <si>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</si>
  <si>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</si>
  <si>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</si>
  <si>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</si>
  <si>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</si>
  <si>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</si>
  <si>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</si>
  <si>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</si>
  <si>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</si>
  <si>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</si>
  <si>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</si>
  <si>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</si>
  <si>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</si>
  <si>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</si>
  <si>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</si>
  <si>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</si>
  <si>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</si>
  <si>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</si>
  <si>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</si>
  <si>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</si>
  <si>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</si>
  <si>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</si>
  <si>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</si>
  <si>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</si>
  <si>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</si>
  <si>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</si>
  <si>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</si>
  <si>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</si>
  <si>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</si>
  <si>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</si>
  <si>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</si>
  <si>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</si>
  <si>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</si>
  <si>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</si>
  <si>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</si>
  <si>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</si>
  <si>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</si>
  <si>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</si>
  <si>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</si>
  <si>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</si>
  <si>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</si>
  <si>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</si>
  <si>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</si>
  <si>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</si>
  <si>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</si>
  <si>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</si>
  <si>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</si>
  <si>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</si>
  <si>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</si>
  <si>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</si>
  <si>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</si>
  <si>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</si>
  <si>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</si>
  <si>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</si>
  <si>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</si>
  <si>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</si>
  <si>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</si>
  <si>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</si>
  <si>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</si>
  <si>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</si>
  <si>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</si>
  <si>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</si>
  <si>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</si>
  <si>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</si>
  <si>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</si>
  <si>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</si>
  <si>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</si>
  <si>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</si>
  <si>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</si>
  <si>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</si>
  <si>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</si>
  <si>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</si>
  <si>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</si>
  <si>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</si>
  <si>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</si>
  <si>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</si>
  <si>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</si>
  <si>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</si>
  <si>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</si>
  <si>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</si>
  <si>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</si>
  <si>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</si>
  <si>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</si>
  <si>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</si>
  <si>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</si>
  <si>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</si>
  <si>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</si>
  <si>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</si>
  <si>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</si>
  <si>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</si>
  <si>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</si>
  <si>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</si>
  <si>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</si>
  <si>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</si>
  <si>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</si>
  <si>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</si>
  <si>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</si>
  <si>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</si>
  <si>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</si>
  <si>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</si>
  <si>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</si>
  <si>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</si>
  <si>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</si>
  <si>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</si>
  <si>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</si>
  <si>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</si>
  <si>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</si>
  <si>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</si>
  <si>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</si>
  <si>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</si>
  <si>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</si>
  <si>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</si>
  <si>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</si>
  <si>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</si>
  <si>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</si>
  <si>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</si>
  <si>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</si>
  <si>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</si>
  <si>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</si>
  <si>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</si>
  <si>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</si>
  <si>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</si>
  <si>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</si>
  <si>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</si>
  <si>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</si>
  <si>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</si>
  <si>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</si>
  <si>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</si>
  <si>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</si>
  <si>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</si>
  <si>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</si>
  <si>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</si>
  <si>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</si>
  <si>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</si>
  <si>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</si>
  <si>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</si>
  <si>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</si>
  <si>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</si>
  <si>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</si>
  <si>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</si>
  <si>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</si>
  <si>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</si>
  <si>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</si>
  <si>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</si>
  <si>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</si>
  <si>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</si>
  <si>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</si>
  <si>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</si>
  <si>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</si>
  <si>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</si>
  <si>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</si>
  <si>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</si>
  <si>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</si>
  <si>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</si>
  <si>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</si>
  <si>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</si>
  <si>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</si>
  <si>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</si>
  <si>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</si>
  <si>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</si>
  <si>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</si>
  <si>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</si>
  <si>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</si>
  <si>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</si>
  <si>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</si>
  <si>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</si>
  <si>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</si>
  <si>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</si>
  <si>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</si>
  <si>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</si>
  <si>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</si>
  <si>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</si>
  <si>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</si>
  <si>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</si>
  <si>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</si>
  <si>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</si>
  <si>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</si>
  <si>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</si>
  <si>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</si>
  <si>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</si>
  <si>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</si>
  <si>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</si>
  <si>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</si>
  <si>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</si>
  <si>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</si>
  <si>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</si>
  <si>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</si>
  <si>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</si>
  <si>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</si>
  <si>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</si>
  <si>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</si>
  <si>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</si>
  <si>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</si>
  <si>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</si>
  <si>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</si>
  <si>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</si>
  <si>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</si>
  <si>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</si>
  <si>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</si>
  <si>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</si>
  <si>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</si>
  <si>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</si>
  <si>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</si>
  <si>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</si>
  <si>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</si>
  <si>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</si>
  <si>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</si>
  <si>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</si>
  <si>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</si>
  <si>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</si>
  <si>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</si>
  <si>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</si>
  <si>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</si>
  <si>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</si>
  <si>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</si>
  <si>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</si>
  <si>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</si>
  <si>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</si>
  <si>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</si>
  <si>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</si>
  <si>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</si>
  <si>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</si>
  <si>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</si>
  <si>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</si>
  <si>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</si>
  <si>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</si>
  <si>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</si>
  <si>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</si>
  <si>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</si>
  <si>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</si>
  <si>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</si>
  <si>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</si>
  <si>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</si>
  <si>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</si>
  <si>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</si>
  <si>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</si>
  <si>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</si>
  <si>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</si>
  <si>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</si>
  <si>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</si>
  <si>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</si>
  <si>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</si>
  <si>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</si>
  <si>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</si>
  <si>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</si>
  <si>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</si>
  <si>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</si>
  <si>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</si>
  <si>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</si>
  <si>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</si>
  <si>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</si>
  <si>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</si>
  <si>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</si>
  <si>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</si>
  <si>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</si>
  <si>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</si>
  <si>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</si>
  <si>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</si>
  <si>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</si>
  <si>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</si>
  <si>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</si>
  <si>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</si>
  <si>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</si>
  <si>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</si>
  <si>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</si>
  <si>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</si>
  <si>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</si>
  <si>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</si>
  <si>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</si>
  <si>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</si>
  <si>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</si>
  <si>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</si>
  <si>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</si>
  <si>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</si>
  <si>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</si>
  <si>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</si>
  <si>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</si>
  <si>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</si>
  <si>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</si>
  <si>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</si>
  <si>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</si>
  <si>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</si>
  <si>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</si>
  <si>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</si>
  <si>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</si>
  <si>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</si>
  <si>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</si>
  <si>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</si>
  <si>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</si>
  <si>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</si>
  <si>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</si>
  <si>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</si>
  <si>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</si>
  <si>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</si>
  <si>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</si>
  <si>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</si>
  <si>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</si>
  <si>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</si>
  <si>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</si>
  <si>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</si>
  <si>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</si>
  <si>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</si>
  <si>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</si>
  <si>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</si>
  <si>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</si>
  <si>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</si>
  <si>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</si>
  <si>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</si>
  <si>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</si>
  <si>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</si>
  <si>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</si>
  <si>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</si>
  <si>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</si>
  <si>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</si>
  <si>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</si>
  <si>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</si>
  <si>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</si>
  <si>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</si>
  <si>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</si>
  <si>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</si>
  <si>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</si>
  <si>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</si>
  <si>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</si>
  <si>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</si>
  <si>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</si>
  <si>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</si>
  <si>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</si>
  <si>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</si>
  <si>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</si>
  <si>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</si>
  <si>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</si>
  <si>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</si>
  <si>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</si>
  <si>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</si>
  <si>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</si>
  <si>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</si>
  <si>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</si>
  <si>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</si>
  <si>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</si>
  <si>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</si>
  <si>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</si>
  <si>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</si>
  <si>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</si>
  <si>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</si>
  <si>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</si>
  <si>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</si>
  <si>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</si>
  <si>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</si>
  <si>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</si>
  <si>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</si>
  <si>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</si>
  <si>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</si>
  <si>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</si>
  <si>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</si>
  <si>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</si>
  <si>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</si>
  <si>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</si>
  <si>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</si>
  <si>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</si>
  <si>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</si>
  <si>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</si>
  <si>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</si>
  <si>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</si>
  <si>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</si>
  <si>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</si>
  <si>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</si>
  <si>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</si>
  <si>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</si>
  <si>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</si>
  <si>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</si>
  <si>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</si>
  <si>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</si>
  <si>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</si>
  <si>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</si>
  <si>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</si>
  <si>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</si>
  <si>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</si>
  <si>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</si>
  <si>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</si>
  <si>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</si>
  <si>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</si>
  <si>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</si>
  <si>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</si>
  <si>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</si>
  <si>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</si>
  <si>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</si>
  <si>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</si>
  <si>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</si>
  <si>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</si>
  <si>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</si>
  <si>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</si>
  <si>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</si>
  <si>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</si>
  <si>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</si>
  <si>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</si>
  <si>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</si>
  <si>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</si>
  <si>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</si>
  <si>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</si>
  <si>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</si>
  <si>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</si>
  <si>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</si>
  <si>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</si>
  <si>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</si>
  <si>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</si>
  <si>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</si>
  <si>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</si>
  <si>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</si>
  <si>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</si>
  <si>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</si>
  <si>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</si>
  <si>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</si>
  <si>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</si>
  <si>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</si>
  <si>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</si>
  <si>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</si>
  <si>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</si>
  <si>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</si>
  <si>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</si>
  <si>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</si>
  <si>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</si>
  <si>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</si>
  <si>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</si>
  <si>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</si>
  <si>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</si>
  <si>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</si>
  <si>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</si>
  <si>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</si>
  <si>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</si>
  <si>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</si>
  <si>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</si>
  <si>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</si>
  <si>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</si>
  <si>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</si>
  <si>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</si>
  <si>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</si>
  <si>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</si>
  <si>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</si>
  <si>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</si>
  <si>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</si>
  <si>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</si>
  <si>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</si>
  <si>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</si>
  <si>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</si>
  <si>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</si>
  <si>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</si>
  <si>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</si>
  <si>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</si>
  <si>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</si>
  <si>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</si>
  <si>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</si>
  <si>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</si>
  <si>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</si>
  <si>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</si>
  <si>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</si>
  <si>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</si>
  <si>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</si>
  <si>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</si>
  <si>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</si>
  <si>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</si>
  <si>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</si>
  <si>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</si>
  <si>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</si>
  <si>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</si>
  <si>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</si>
  <si>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</si>
  <si>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</si>
  <si>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</si>
  <si>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</si>
  <si>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</si>
  <si>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</si>
  <si>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</si>
  <si>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</si>
  <si>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</si>
  <si>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</si>
  <si>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</si>
  <si>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</si>
  <si>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</si>
  <si>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</si>
  <si>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</si>
  <si>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</si>
  <si>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</si>
  <si>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</si>
  <si>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</si>
  <si>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</si>
  <si>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</si>
  <si>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</si>
  <si>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</si>
  <si>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</si>
  <si>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</si>
  <si>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</si>
  <si>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</si>
  <si>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</si>
  <si>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</si>
  <si>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</si>
  <si>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</si>
  <si>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</si>
  <si>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</si>
  <si>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</si>
  <si>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</si>
  <si>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</si>
  <si>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</si>
  <si>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</si>
  <si>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</si>
  <si>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</si>
  <si>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</si>
  <si>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</si>
  <si>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</si>
  <si>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</si>
  <si>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</si>
  <si>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</si>
  <si>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</si>
  <si>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</si>
  <si>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</si>
  <si>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</si>
  <si>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</si>
  <si>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</si>
  <si>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</si>
  <si>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</si>
  <si>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</si>
  <si>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</si>
  <si>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</si>
  <si>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</si>
  <si>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</si>
  <si>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</si>
  <si>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</si>
  <si>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</si>
  <si>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</si>
  <si>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</si>
  <si>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</si>
  <si>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</si>
  <si>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</si>
  <si>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</si>
  <si>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</si>
  <si>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</si>
  <si>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</si>
  <si>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</si>
  <si>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</si>
  <si>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</si>
  <si>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</si>
  <si>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</si>
  <si>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</si>
  <si>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</si>
  <si>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</si>
  <si>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</si>
  <si>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</si>
  <si>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</si>
  <si>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</si>
  <si>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</si>
  <si>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</si>
  <si>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</si>
  <si>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</si>
  <si>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</si>
  <si>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</si>
  <si>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</si>
  <si>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</si>
  <si>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</si>
  <si>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</si>
  <si>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</si>
  <si>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</si>
  <si>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</si>
  <si>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</si>
  <si>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</si>
  <si>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</si>
  <si>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</si>
  <si>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</si>
  <si>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</si>
  <si>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</si>
  <si>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</si>
  <si>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</si>
  <si>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</si>
  <si>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</si>
  <si>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</si>
  <si>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</si>
  <si>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</si>
  <si>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</si>
  <si>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</si>
  <si>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</si>
  <si>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</si>
  <si>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</si>
  <si>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</si>
  <si>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</si>
  <si>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</si>
  <si>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</si>
  <si>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</si>
  <si>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</si>
  <si>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</si>
  <si>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</si>
  <si>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</si>
  <si>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</si>
  <si>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</si>
  <si>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</si>
  <si>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</si>
  <si>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</si>
  <si>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</si>
  <si>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</si>
  <si>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</si>
  <si>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</si>
  <si>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</si>
  <si>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</si>
  <si>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</si>
  <si>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</si>
  <si>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</si>
  <si>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</si>
  <si>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</si>
  <si>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</si>
  <si>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</si>
  <si>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</si>
  <si>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</si>
  <si>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</si>
  <si>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</si>
  <si>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</si>
  <si>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</si>
  <si>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</si>
  <si>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</si>
  <si>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</si>
  <si>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</si>
  <si>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</si>
  <si>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</si>
  <si>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</si>
  <si>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</si>
  <si>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</si>
  <si>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</si>
  <si>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</si>
  <si>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</si>
  <si>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</si>
  <si>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</si>
  <si>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</si>
  <si>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</si>
  <si>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</si>
  <si>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</si>
  <si>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</si>
  <si>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</si>
  <si>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</si>
  <si>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</si>
  <si>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</si>
  <si>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</si>
  <si>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</si>
  <si>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</si>
  <si>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</si>
  <si>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</si>
  <si>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</si>
  <si>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</si>
  <si>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</si>
  <si>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</si>
  <si>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</si>
  <si>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</si>
  <si>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</si>
  <si>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</si>
  <si>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</si>
  <si>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</si>
  <si>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</si>
  <si>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</si>
  <si>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</si>
  <si>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</si>
  <si>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</si>
  <si>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</si>
  <si>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</si>
  <si>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</si>
  <si>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</si>
  <si>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</si>
  <si>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</si>
  <si>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</si>
  <si>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</si>
  <si>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</si>
  <si>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</si>
  <si>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</si>
  <si>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</si>
  <si>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</si>
  <si>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</si>
  <si>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</si>
  <si>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</si>
  <si>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</si>
  <si>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</si>
  <si>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</si>
  <si>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</si>
  <si>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</si>
  <si>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</si>
  <si>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</si>
  <si>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</si>
  <si>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</si>
  <si>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</si>
  <si>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</si>
  <si>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</si>
  <si>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</si>
  <si>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</si>
  <si>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</si>
  <si>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</si>
  <si>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</si>
  <si>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</si>
  <si>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</si>
  <si>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</si>
  <si>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</si>
  <si>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</si>
  <si>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</si>
  <si>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</si>
  <si>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</si>
  <si>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</si>
  <si>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</si>
  <si>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</si>
  <si>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</si>
  <si>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</si>
  <si>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</si>
  <si>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</si>
  <si>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</si>
  <si>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</si>
  <si>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</si>
  <si>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</si>
  <si>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</si>
  <si>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</si>
  <si>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</si>
  <si>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</si>
  <si>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</si>
  <si>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</si>
  <si>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</si>
  <si>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</si>
  <si>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</si>
  <si>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</si>
  <si>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</si>
  <si>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</si>
  <si>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</si>
  <si>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</si>
  <si>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</si>
  <si>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</si>
  <si>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</si>
  <si>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</si>
  <si>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</si>
  <si>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</si>
  <si>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</si>
  <si>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</si>
  <si>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</si>
  <si>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</si>
  <si>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</si>
  <si>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</si>
  <si>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</si>
  <si>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</si>
  <si>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</si>
  <si>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</si>
  <si>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</si>
  <si>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</si>
  <si>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</si>
  <si>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</si>
  <si>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</si>
  <si>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</si>
  <si>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</si>
  <si>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</si>
  <si>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</si>
  <si>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</si>
  <si>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</si>
  <si>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</si>
  <si>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</si>
  <si>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</si>
  <si>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</si>
  <si>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</si>
  <si>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</si>
  <si>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</si>
  <si>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</si>
  <si>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</si>
  <si>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</si>
  <si>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</si>
  <si>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</si>
  <si>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</si>
  <si>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</si>
  <si>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</si>
  <si>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</si>
  <si>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</si>
  <si>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</si>
  <si>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</si>
  <si>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</si>
  <si>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</si>
  <si>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</si>
  <si>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</si>
  <si>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</si>
  <si>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</si>
  <si>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</si>
  <si>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</si>
  <si>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</si>
  <si>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</si>
  <si>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</si>
  <si>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</si>
  <si>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</si>
  <si>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</si>
  <si>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</si>
  <si>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</si>
  <si>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</si>
  <si>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</si>
  <si>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</si>
  <si>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</si>
  <si>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</si>
  <si>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</si>
  <si>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</si>
  <si>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</si>
  <si>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</si>
  <si>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</si>
  <si>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</si>
  <si>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</si>
  <si>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</si>
  <si>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</si>
  <si>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</si>
  <si>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</si>
  <si>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</si>
  <si>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</si>
  <si>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</si>
  <si>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</si>
  <si>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</si>
  <si>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</si>
  <si>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</si>
  <si>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</si>
  <si>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</si>
  <si>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</si>
  <si>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</si>
  <si>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</si>
  <si>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</si>
  <si>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</si>
  <si>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</si>
  <si>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</si>
  <si>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</si>
  <si>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</si>
  <si>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</si>
  <si>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</si>
  <si>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</si>
  <si>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</si>
  <si>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</si>
  <si>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</si>
  <si>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</si>
  <si>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</si>
  <si>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</si>
  <si>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</si>
  <si>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</si>
  <si>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</si>
  <si>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</si>
  <si>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</si>
  <si>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</si>
  <si>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</si>
  <si>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</si>
  <si>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</si>
  <si>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</si>
  <si>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</si>
  <si>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</si>
  <si>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</si>
  <si>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</si>
  <si>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</si>
  <si>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</si>
  <si>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</si>
  <si>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</si>
  <si>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</si>
  <si>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</si>
  <si>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</si>
  <si>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</si>
  <si>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</si>
  <si>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</si>
  <si>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</si>
  <si>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</si>
  <si>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</si>
  <si>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</si>
  <si>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</si>
  <si>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</si>
  <si>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</si>
  <si>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</si>
  <si>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</si>
  <si>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</si>
  <si>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</si>
  <si>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</si>
  <si>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</si>
  <si>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</si>
  <si>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</si>
  <si>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</si>
  <si>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</si>
  <si>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</si>
  <si>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</si>
  <si>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</si>
  <si>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</si>
  <si>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</si>
  <si>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</si>
  <si>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</si>
  <si>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</si>
  <si>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</si>
  <si>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</si>
  <si>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</si>
  <si>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</si>
  <si>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</si>
  <si>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</si>
  <si>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</si>
  <si>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</si>
  <si>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</si>
  <si>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</si>
  <si>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</si>
  <si>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</si>
  <si>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</si>
  <si>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</si>
  <si>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</si>
  <si>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</si>
  <si>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</si>
  <si>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</si>
  <si>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</si>
  <si>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</si>
  <si>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</si>
  <si>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</si>
  <si>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</si>
  <si>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</si>
  <si>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</si>
  <si>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</si>
  <si>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</si>
  <si>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</si>
  <si>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</si>
  <si>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</si>
  <si>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</si>
  <si>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</si>
  <si>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</si>
  <si>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</si>
  <si>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</si>
  <si>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</si>
  <si>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</si>
  <si>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</si>
  <si>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</si>
  <si>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</si>
  <si>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</si>
  <si>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</si>
  <si>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</si>
  <si>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</si>
  <si>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</si>
  <si>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</si>
  <si>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</si>
  <si>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</si>
  <si>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</si>
  <si>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</si>
  <si>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</si>
  <si>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</si>
  <si>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</si>
  <si>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</si>
  <si>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</si>
  <si>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</si>
  <si>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</si>
  <si>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</si>
  <si>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</si>
  <si>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</si>
  <si>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</si>
  <si>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</si>
  <si>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</si>
  <si>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</si>
  <si>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</si>
  <si>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</si>
  <si>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</si>
  <si>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</si>
  <si>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</si>
  <si>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</si>
  <si>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</si>
  <si>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</si>
  <si>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</si>
  <si>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</si>
  <si>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</si>
  <si>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</si>
  <si>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</si>
  <si>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</si>
  <si>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</si>
  <si>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</si>
  <si>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</si>
  <si>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</si>
  <si>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</si>
  <si>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</si>
  <si>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</si>
  <si>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</si>
  <si>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</si>
  <si>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</si>
  <si>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</si>
  <si>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</si>
  <si>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</si>
  <si>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</si>
  <si>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</si>
  <si>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</si>
  <si>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</si>
  <si>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</si>
  <si>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</si>
  <si>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</si>
  <si>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</si>
  <si>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</si>
  <si>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</si>
  <si>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</si>
  <si>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</si>
  <si>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</si>
  <si>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</si>
  <si>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</si>
  <si>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</si>
  <si>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</si>
  <si>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</si>
  <si>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</si>
  <si>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</si>
  <si>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</si>
  <si>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</si>
  <si>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</si>
  <si>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</si>
  <si>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</si>
  <si>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</si>
  <si>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</si>
  <si>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</si>
  <si>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</si>
  <si>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</si>
  <si>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</si>
  <si>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</si>
  <si>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</si>
  <si>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</si>
  <si>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</si>
  <si>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</si>
  <si>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</si>
  <si>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</si>
  <si>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</si>
  <si>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</si>
  <si>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</si>
  <si>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</si>
  <si>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</si>
  <si>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</si>
  <si>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</si>
  <si>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</si>
  <si>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</si>
  <si>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</si>
  <si>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</si>
  <si>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</si>
  <si>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</si>
  <si>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</si>
  <si>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</si>
  <si>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</si>
  <si>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</si>
  <si>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</si>
  <si>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</si>
  <si>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</si>
  <si>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</si>
  <si>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</si>
  <si>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</si>
  <si>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</si>
  <si>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</si>
  <si>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</si>
  <si>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</si>
  <si>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</si>
  <si>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</si>
  <si>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</si>
  <si>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</si>
  <si>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</si>
  <si>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</si>
  <si>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</si>
  <si>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</si>
  <si>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</si>
  <si>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</si>
  <si>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</si>
  <si>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</si>
  <si>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</si>
  <si>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</si>
  <si>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</si>
  <si>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</si>
  <si>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</si>
  <si>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</si>
  <si>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</si>
  <si>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</si>
  <si>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</si>
  <si>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</si>
  <si>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</si>
  <si>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</si>
  <si>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</si>
  <si>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</si>
  <si>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</si>
  <si>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</si>
  <si>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</si>
  <si>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</si>
  <si>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</si>
  <si>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</si>
  <si>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</si>
  <si>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</si>
  <si>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</si>
  <si>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</si>
  <si>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</si>
  <si>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</si>
  <si>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</si>
  <si>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</si>
  <si>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</si>
  <si>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</si>
  <si>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</si>
  <si>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</si>
  <si>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</si>
  <si>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</si>
  <si>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</si>
  <si>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</si>
  <si>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</si>
  <si>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</si>
  <si>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</si>
  <si>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</si>
  <si>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</si>
  <si>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</si>
  <si>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</si>
  <si>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</si>
  <si>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</si>
  <si>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</si>
  <si>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</si>
  <si>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</si>
  <si>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</si>
  <si>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</si>
  <si>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</si>
  <si>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</si>
  <si>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</si>
  <si>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</si>
  <si>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</si>
  <si>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</si>
  <si>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</si>
  <si>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</si>
  <si>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</si>
  <si>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</si>
  <si>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</si>
  <si>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</si>
  <si>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</si>
  <si>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</si>
  <si>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</si>
  <si>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</si>
  <si>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</si>
  <si>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</si>
  <si>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</si>
  <si>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</si>
  <si>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</si>
  <si>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</si>
  <si>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</si>
  <si>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</si>
  <si>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</si>
  <si>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</si>
  <si>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</si>
  <si>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</si>
  <si>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</si>
  <si>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</si>
  <si>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</si>
  <si>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</si>
  <si>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</si>
  <si>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</si>
  <si>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</si>
  <si>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</si>
  <si>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</si>
  <si>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</si>
  <si>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</si>
  <si>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</si>
  <si>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</si>
  <si>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</si>
  <si>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</si>
  <si>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</si>
  <si>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</si>
  <si>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</si>
  <si>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</si>
  <si>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</si>
  <si>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</si>
  <si>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</si>
  <si>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</si>
  <si>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</si>
  <si>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</si>
  <si>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</si>
  <si>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</si>
  <si>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</si>
  <si>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</si>
  <si>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</si>
  <si>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</si>
  <si>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</si>
  <si>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</si>
  <si>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</si>
  <si>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</si>
  <si>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</si>
  <si>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</si>
  <si>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</si>
  <si>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</si>
  <si>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</si>
  <si>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</si>
  <si>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</si>
  <si>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</si>
  <si>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</si>
  <si>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</si>
  <si>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</si>
  <si>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</si>
  <si>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</si>
  <si>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</si>
  <si>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</si>
  <si>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</si>
  <si>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</si>
  <si>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</si>
  <si>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</si>
  <si>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</si>
  <si>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</si>
  <si>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</si>
  <si>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</si>
  <si>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</si>
  <si>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</si>
  <si>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</si>
  <si>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</si>
  <si>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</si>
  <si>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</si>
  <si>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</si>
  <si>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</si>
  <si>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</si>
  <si>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</si>
  <si>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</si>
  <si>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</si>
  <si>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</si>
  <si>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</si>
  <si>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</si>
  <si>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</si>
  <si>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</si>
  <si>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</si>
  <si>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</si>
  <si>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</si>
  <si>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</si>
  <si>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</si>
  <si>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</si>
  <si>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</si>
  <si>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</si>
  <si>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</si>
  <si>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</si>
  <si>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</si>
  <si>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</si>
  <si>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</si>
  <si>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</si>
  <si>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</si>
  <si>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</si>
  <si>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</si>
  <si>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</si>
  <si>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</si>
  <si>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</si>
  <si>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</si>
  <si>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</si>
  <si>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</si>
  <si>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</si>
  <si>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</si>
  <si>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</si>
  <si>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</si>
  <si>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</si>
  <si>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</si>
  <si>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</si>
  <si>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</si>
  <si>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</si>
  <si>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</si>
  <si>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</si>
  <si>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</si>
  <si>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</si>
  <si>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</si>
  <si>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</si>
  <si>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</si>
  <si>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</si>
  <si>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</si>
  <si>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</si>
  <si>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</si>
  <si>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</si>
  <si>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</si>
  <si>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</si>
  <si>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</si>
  <si>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</si>
  <si>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</si>
  <si>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</si>
  <si>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</si>
  <si>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</si>
  <si>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</si>
  <si>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</si>
  <si>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</si>
  <si>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</si>
  <si>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</si>
  <si>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</si>
  <si>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</si>
  <si>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</si>
  <si>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</si>
  <si>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</si>
  <si>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</si>
  <si>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</si>
  <si>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</si>
  <si>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</si>
  <si>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</si>
  <si>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</si>
  <si>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</si>
  <si>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</si>
  <si>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</si>
  <si>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</si>
  <si>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</si>
  <si>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</si>
  <si>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</si>
  <si>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</si>
  <si>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</si>
  <si>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</si>
  <si>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</si>
  <si>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</si>
  <si>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</si>
  <si>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</si>
  <si>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</si>
  <si>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</si>
  <si>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</si>
  <si>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</si>
  <si>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</si>
  <si>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</si>
  <si>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</si>
  <si>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</si>
  <si>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</si>
  <si>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</si>
  <si>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</si>
  <si>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</si>
  <si>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</si>
  <si>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</si>
  <si>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</si>
  <si>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</si>
  <si>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</si>
  <si>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</si>
  <si>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</si>
  <si>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</si>
  <si>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</si>
  <si>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</si>
  <si>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</si>
  <si>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</si>
  <si>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</si>
  <si>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</si>
  <si>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</si>
  <si>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</si>
  <si>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</si>
  <si>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</si>
  <si>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</si>
  <si>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</si>
  <si>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</si>
  <si>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</si>
  <si>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</si>
  <si>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</si>
  <si>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</si>
  <si>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</si>
  <si>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</si>
  <si>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</si>
  <si>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</si>
  <si>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</si>
  <si>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</si>
  <si>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</si>
  <si>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</si>
  <si>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</si>
  <si>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</si>
  <si>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</si>
  <si>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</si>
  <si>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</si>
  <si>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</si>
  <si>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</si>
  <si>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</si>
  <si>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</si>
  <si>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</si>
  <si>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</si>
  <si>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</si>
  <si>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</si>
  <si>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</si>
  <si>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</si>
  <si>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</si>
  <si>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</si>
  <si>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</si>
  <si>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</si>
  <si>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</si>
  <si>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</si>
  <si>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</si>
  <si>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</si>
  <si>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</si>
  <si>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</si>
  <si>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</si>
  <si>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</si>
  <si>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</si>
  <si>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</si>
  <si>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</si>
  <si>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</si>
  <si>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</si>
  <si>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</si>
  <si>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</si>
  <si>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</si>
  <si>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</si>
  <si>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</si>
  <si>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</si>
  <si>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</si>
  <si>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</si>
  <si>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</si>
  <si>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</si>
  <si>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</si>
  <si>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</si>
  <si>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</si>
  <si>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</si>
  <si>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</si>
  <si>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</si>
  <si>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</si>
  <si>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</si>
  <si>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</si>
  <si>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</si>
  <si>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</si>
  <si>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</si>
  <si>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</si>
  <si>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</si>
  <si>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</si>
  <si>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</si>
  <si>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</si>
  <si>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</si>
  <si>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</si>
  <si>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</si>
  <si>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</si>
  <si>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</si>
  <si>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</si>
  <si>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</si>
  <si>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</si>
  <si>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</si>
  <si>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</si>
  <si>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</si>
  <si>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</si>
  <si>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</si>
  <si>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</si>
  <si>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</si>
  <si>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</si>
  <si>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</si>
  <si>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</si>
  <si>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</si>
  <si>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</si>
  <si>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</si>
  <si>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</si>
  <si>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</si>
  <si>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</si>
  <si>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</si>
  <si>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</si>
  <si>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</si>
  <si>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</si>
  <si>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</si>
  <si>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</si>
  <si>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</si>
  <si>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</si>
  <si>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</si>
  <si>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</si>
  <si>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</si>
  <si>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</si>
  <si>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</si>
  <si>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</si>
  <si>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</si>
  <si>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</si>
  <si>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</si>
  <si>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</si>
  <si>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</si>
  <si>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</si>
  <si>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</si>
  <si>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</si>
  <si>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</si>
  <si>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</si>
  <si>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</si>
  <si>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</si>
  <si>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</si>
  <si>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</si>
  <si>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</si>
  <si>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</si>
  <si>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</si>
  <si>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</si>
  <si>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</si>
  <si>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</si>
  <si>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</si>
  <si>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</si>
  <si>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</si>
  <si>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</si>
  <si>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</si>
  <si>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</si>
  <si>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</si>
  <si>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</si>
  <si>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</si>
  <si>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</si>
  <si>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</si>
  <si>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</si>
  <si>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</si>
  <si>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</si>
  <si>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</si>
  <si>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</si>
  <si>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</si>
  <si>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</si>
  <si>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</si>
  <si>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</si>
  <si>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</si>
  <si>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</si>
  <si>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</si>
  <si>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</si>
  <si>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</si>
  <si>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</si>
  <si>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</si>
  <si>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</si>
  <si>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</si>
  <si>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</si>
  <si>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</si>
  <si>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</si>
  <si>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</si>
  <si>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</si>
  <si>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</si>
  <si>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</si>
  <si>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</si>
  <si>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</si>
  <si>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</si>
  <si>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</si>
  <si>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</si>
  <si>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</si>
  <si>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</si>
  <si>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</si>
  <si>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</si>
  <si>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</si>
  <si>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</si>
  <si>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</si>
  <si>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</si>
  <si>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</si>
  <si>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</si>
  <si>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</si>
  <si>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</si>
  <si>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</si>
  <si>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</si>
  <si>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</si>
  <si>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</si>
  <si>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</si>
  <si>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</si>
  <si>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</si>
  <si>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</si>
  <si>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</si>
  <si>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</si>
  <si>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</si>
  <si>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</si>
  <si>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</si>
  <si>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</si>
  <si>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</si>
  <si>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</si>
  <si>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</si>
  <si>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</si>
  <si>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</si>
  <si>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</si>
  <si>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</si>
  <si>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</si>
  <si>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</si>
  <si>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</si>
  <si>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</si>
  <si>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</si>
  <si>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</si>
  <si>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</si>
  <si>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</si>
  <si>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</si>
  <si>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</si>
  <si>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</si>
  <si>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</si>
  <si>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</si>
  <si>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</si>
  <si>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</si>
  <si>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</si>
  <si>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</si>
  <si>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</si>
  <si>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</si>
  <si>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</si>
  <si>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</si>
  <si>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</si>
  <si>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</si>
  <si>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</si>
  <si>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</si>
  <si>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</si>
  <si>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</si>
  <si>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</si>
  <si>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</si>
  <si>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</si>
  <si>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</si>
  <si>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</si>
  <si>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</si>
  <si>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</si>
  <si>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</si>
  <si>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</si>
  <si>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</si>
  <si>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</si>
  <si>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</si>
  <si>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</si>
  <si>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</si>
  <si>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</si>
  <si>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</si>
  <si>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</si>
  <si>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</si>
  <si>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</si>
  <si>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</si>
  <si>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</si>
  <si>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</si>
  <si>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</si>
  <si>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</si>
  <si>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</si>
  <si>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</si>
  <si>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</si>
  <si>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</si>
  <si>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</si>
  <si>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</si>
  <si>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</si>
  <si>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</si>
  <si>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</si>
  <si>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</si>
  <si>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</si>
  <si>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</si>
  <si>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</si>
  <si>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</si>
  <si>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</si>
  <si>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</si>
  <si>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</si>
  <si>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</si>
  <si>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</si>
  <si>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</si>
  <si>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</si>
  <si>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</si>
  <si>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</si>
  <si>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</si>
  <si>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</si>
  <si>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</si>
  <si>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</si>
  <si>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</si>
  <si>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</si>
  <si>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</si>
  <si>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</si>
  <si>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</si>
  <si>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</si>
  <si>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</si>
  <si>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</si>
  <si>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</si>
  <si>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</si>
  <si>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</si>
  <si>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</si>
  <si>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</si>
  <si>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</si>
  <si>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</si>
  <si>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</si>
  <si>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</si>
  <si>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</si>
  <si>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</si>
  <si>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</si>
  <si>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</si>
  <si>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</si>
  <si>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</si>
  <si>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</si>
  <si>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</si>
  <si>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</si>
  <si>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</si>
  <si>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</si>
  <si>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</si>
  <si>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</si>
  <si>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</si>
  <si>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</si>
  <si>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</si>
  <si>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</si>
  <si>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</si>
  <si>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</si>
  <si>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</si>
  <si>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</si>
  <si>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</si>
  <si>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</si>
  <si>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</si>
  <si>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</si>
  <si>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</si>
  <si>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</si>
  <si>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</si>
  <si>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</si>
  <si>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</si>
  <si>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</si>
  <si>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</si>
  <si>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</si>
  <si>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</si>
  <si>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</si>
  <si>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</si>
  <si>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</si>
  <si>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</si>
  <si>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</si>
  <si>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</si>
  <si>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</si>
  <si>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</si>
  <si>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</si>
  <si>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</si>
  <si>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</si>
  <si>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</si>
  <si>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</si>
  <si>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</si>
  <si>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</si>
  <si>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</si>
  <si>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</si>
  <si>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</si>
  <si>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</si>
  <si>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</si>
  <si>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</si>
  <si>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</si>
  <si>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</si>
  <si>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</si>
  <si>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</si>
  <si>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</si>
  <si>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</si>
  <si>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</si>
  <si>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</si>
  <si>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</si>
  <si>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</si>
  <si>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</si>
  <si>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</si>
  <si>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</si>
  <si>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</si>
  <si>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</si>
  <si>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</si>
  <si>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</si>
  <si>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</si>
  <si>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</si>
  <si>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</si>
  <si>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</si>
  <si>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</si>
  <si>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</si>
  <si>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</si>
  <si>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</si>
  <si>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</si>
  <si>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</si>
  <si>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</si>
  <si>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</si>
  <si>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</si>
  <si>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</si>
  <si>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</si>
  <si>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</si>
  <si>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</si>
  <si>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</si>
  <si>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</si>
  <si>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</si>
  <si>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</si>
  <si>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</si>
  <si>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</si>
  <si>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</si>
  <si>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</si>
  <si>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</si>
  <si>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</si>
  <si>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</si>
  <si>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</si>
  <si>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</si>
  <si>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</si>
  <si>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</si>
  <si>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</si>
  <si>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</si>
  <si>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</si>
  <si>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</si>
  <si>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</si>
  <si>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</si>
  <si>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</si>
  <si>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</si>
  <si>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</si>
  <si>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</si>
  <si>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</si>
  <si>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</si>
  <si>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</si>
  <si>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</si>
  <si>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</si>
  <si>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</si>
  <si>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</si>
  <si>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</si>
  <si>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</si>
  <si>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</si>
  <si>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</si>
  <si>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</si>
  <si>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</si>
  <si>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</si>
  <si>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</si>
  <si>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</si>
  <si>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</si>
  <si>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</si>
  <si>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</si>
  <si>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</si>
  <si>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</si>
  <si>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</si>
  <si>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</si>
  <si>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</si>
  <si>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</si>
  <si>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</si>
  <si>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</si>
  <si>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</si>
  <si>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</si>
  <si>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</si>
  <si>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</si>
  <si>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</si>
  <si>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</si>
  <si>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</si>
  <si>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</si>
  <si>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</si>
  <si>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</si>
  <si>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</si>
  <si>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</si>
  <si>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</si>
  <si>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</si>
  <si>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</si>
  <si>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</si>
  <si>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</si>
  <si>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</si>
  <si>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</si>
  <si>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</si>
  <si>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</si>
  <si>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</si>
  <si>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</si>
  <si>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</si>
  <si>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</si>
  <si>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</si>
  <si>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</si>
  <si>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</si>
  <si>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</si>
  <si>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</si>
  <si>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</si>
  <si>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</si>
  <si>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</si>
  <si>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</si>
  <si>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</si>
  <si>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</si>
  <si>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</si>
  <si>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</si>
  <si>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</si>
  <si>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</si>
  <si>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</si>
  <si>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</si>
  <si>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</si>
  <si>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</si>
  <si>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</si>
  <si>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</si>
  <si>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</si>
  <si>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</si>
  <si>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</si>
  <si>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</si>
  <si>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</si>
  <si>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</si>
  <si>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</si>
  <si>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</si>
  <si>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</si>
  <si>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</si>
  <si>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</si>
  <si>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</si>
  <si>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</si>
  <si>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</si>
  <si>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</si>
  <si>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</si>
  <si>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</si>
  <si>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</si>
  <si>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</si>
  <si>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</si>
  <si>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</si>
  <si>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</si>
  <si>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</si>
  <si>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</si>
  <si>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</si>
  <si>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</si>
  <si>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</si>
  <si>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</si>
  <si>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</si>
  <si>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</si>
  <si>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</si>
  <si>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</si>
  <si>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</si>
  <si>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</si>
  <si>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</si>
  <si>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</si>
  <si>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</si>
  <si>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</si>
  <si>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</si>
  <si>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</si>
  <si>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</si>
  <si>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</si>
  <si>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</si>
  <si>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</si>
  <si>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</si>
  <si>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</si>
  <si>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</si>
  <si>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</si>
  <si>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</si>
  <si>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</si>
  <si>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</si>
  <si>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</si>
  <si>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</si>
  <si>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</si>
  <si>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</si>
  <si>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</si>
  <si>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</si>
  <si>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</si>
  <si>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</si>
  <si>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</si>
  <si>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</si>
  <si>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</si>
  <si>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</si>
  <si>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</si>
  <si>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</si>
  <si>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</si>
  <si>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</si>
  <si>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</si>
  <si>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</si>
  <si>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</si>
  <si>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</si>
  <si>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</si>
  <si>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</si>
  <si>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</si>
  <si>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</si>
  <si>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</si>
  <si>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</si>
  <si>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</si>
  <si>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</si>
  <si>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</si>
  <si>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</si>
  <si>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</si>
  <si>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</si>
  <si>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</si>
  <si>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</si>
  <si>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</si>
  <si>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</si>
  <si>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</si>
  <si>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</si>
  <si>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</si>
  <si>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</si>
  <si>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</si>
  <si>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</si>
  <si>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</si>
  <si>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</si>
  <si>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</si>
  <si>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</si>
  <si>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</si>
  <si>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</si>
  <si>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</si>
  <si>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</si>
  <si>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</si>
  <si>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</si>
  <si>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</si>
  <si>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</si>
  <si>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</si>
  <si>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</si>
  <si>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</si>
  <si>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</si>
  <si>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</si>
  <si>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</si>
  <si>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</si>
  <si>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</si>
  <si>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</si>
  <si>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</si>
  <si>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</si>
  <si>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</si>
  <si>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</si>
  <si>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</si>
  <si>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</si>
  <si>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</si>
  <si>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</si>
  <si>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</si>
  <si>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</si>
  <si>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</si>
  <si>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</si>
  <si>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</si>
  <si>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</si>
  <si>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</si>
  <si>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</si>
  <si>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</si>
  <si>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</si>
  <si>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</si>
  <si>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</si>
  <si>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</si>
  <si>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</si>
  <si>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</si>
  <si>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</si>
  <si>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</si>
  <si>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</si>
  <si>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</si>
  <si>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</si>
  <si>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</si>
  <si>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</si>
  <si>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</si>
  <si>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</si>
  <si>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</si>
  <si>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</si>
  <si>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</si>
  <si>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</si>
  <si>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</si>
  <si>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</si>
  <si>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</si>
  <si>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</si>
  <si>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</si>
  <si>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</si>
  <si>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</si>
  <si>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</si>
  <si>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</si>
  <si>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</si>
  <si>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</si>
  <si>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</si>
  <si>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</si>
  <si>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</si>
  <si>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</si>
  <si>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</si>
  <si>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</si>
  <si>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</si>
  <si>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</si>
  <si>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</si>
  <si>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</si>
  <si>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</si>
  <si>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</si>
  <si>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</si>
  <si>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</si>
  <si>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</si>
  <si>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</si>
  <si>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</si>
  <si>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</si>
  <si>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</si>
  <si>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</si>
  <si>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</si>
  <si>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</si>
  <si>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</si>
  <si>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</si>
  <si>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</si>
  <si>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</si>
  <si>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</si>
  <si>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</si>
  <si>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</si>
  <si>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</si>
  <si>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</si>
  <si>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</si>
  <si>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</si>
  <si>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</si>
  <si>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</si>
  <si>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</si>
  <si>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</si>
  <si>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</si>
  <si>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</si>
  <si>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</si>
  <si>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</si>
  <si>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</si>
  <si>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</si>
  <si>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</si>
  <si>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</si>
  <si>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</si>
  <si>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</si>
  <si>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</si>
  <si>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</si>
  <si>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</si>
  <si>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</si>
  <si>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</si>
  <si>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</si>
  <si>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</si>
  <si>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</si>
  <si>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</si>
  <si>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</si>
  <si>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</si>
  <si>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</si>
  <si>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</si>
  <si>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</si>
  <si>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</si>
  <si>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</si>
  <si>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</si>
  <si>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</si>
  <si>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</si>
  <si>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</si>
  <si>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</si>
  <si>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</si>
  <si>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</si>
  <si>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</si>
  <si>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</si>
  <si>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</si>
  <si>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</si>
  <si>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</si>
  <si>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</si>
  <si>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</si>
  <si>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</si>
  <si>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</si>
  <si>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</si>
  <si>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</si>
  <si>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</si>
  <si>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</si>
  <si>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</si>
  <si>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</si>
  <si>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</si>
  <si>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</si>
  <si>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</si>
  <si>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</si>
  <si>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</si>
  <si>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</si>
  <si>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</si>
  <si>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</si>
  <si>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</si>
  <si>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</si>
  <si>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</si>
  <si>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</si>
  <si>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</si>
  <si>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</si>
  <si>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</si>
  <si>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</si>
  <si>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</si>
  <si>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</si>
  <si>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</si>
  <si>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</si>
  <si>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</si>
  <si>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</si>
  <si>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</si>
  <si>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</si>
  <si>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</si>
  <si>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</si>
  <si>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</si>
  <si>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</si>
  <si>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</si>
  <si>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</si>
  <si>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</si>
  <si>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</si>
  <si>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</si>
  <si>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</si>
  <si>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</si>
  <si>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</si>
  <si>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</si>
  <si>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</si>
  <si>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</si>
  <si>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</si>
  <si>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</si>
  <si>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</si>
  <si>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</si>
  <si>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</si>
  <si>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</si>
  <si>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</si>
  <si>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</si>
  <si>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</si>
  <si>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</si>
  <si>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</si>
  <si>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</si>
  <si>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</si>
  <si>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</si>
  <si>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</si>
  <si>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</si>
  <si>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</si>
  <si>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</si>
  <si>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</si>
  <si>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</si>
  <si>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</si>
  <si>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</si>
  <si>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</si>
  <si>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</si>
  <si>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</si>
  <si>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</si>
  <si>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</si>
  <si>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</si>
  <si>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</si>
  <si>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</si>
  <si>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</si>
  <si>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</si>
  <si>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</si>
  <si>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</si>
  <si>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</si>
  <si>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</si>
  <si>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</si>
  <si>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</si>
  <si>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</si>
  <si>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</si>
  <si>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</si>
  <si>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</si>
  <si>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</si>
  <si>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</si>
  <si>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</si>
  <si>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</si>
  <si>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</si>
  <si>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</si>
  <si>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</si>
  <si>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</si>
  <si>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</si>
  <si>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</si>
  <si>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</si>
  <si>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</si>
  <si>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</si>
  <si>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</si>
  <si>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</si>
  <si>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</si>
  <si>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</si>
  <si>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</si>
  <si>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</si>
  <si>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</si>
  <si>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</si>
  <si>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</si>
  <si>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</si>
  <si>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</si>
  <si>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</si>
  <si>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</si>
  <si>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</si>
  <si>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</si>
  <si>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</si>
  <si>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</si>
  <si>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</si>
  <si>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</si>
  <si>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</si>
  <si>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</si>
  <si>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</si>
  <si>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</si>
  <si>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</si>
  <si>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</si>
  <si>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</si>
  <si>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</si>
  <si>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</si>
  <si>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</si>
  <si>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</si>
  <si>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</si>
  <si>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</si>
  <si>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</si>
  <si>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</si>
  <si>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</si>
  <si>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</si>
  <si>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</si>
  <si>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</si>
  <si>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</si>
  <si>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</si>
  <si>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</si>
  <si>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</si>
  <si>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</si>
  <si>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</si>
  <si>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</si>
  <si>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</si>
  <si>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</si>
  <si>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</si>
  <si>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</si>
  <si>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</si>
  <si>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</si>
  <si>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</si>
  <si>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</si>
  <si>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</si>
  <si>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</si>
  <si>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</si>
  <si>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</si>
  <si>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</si>
  <si>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</si>
  <si>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</si>
  <si>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</si>
  <si>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</si>
  <si>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</si>
  <si>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</si>
  <si>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</si>
  <si>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</si>
  <si>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</si>
  <si>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</si>
  <si>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</si>
  <si>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</si>
  <si>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</si>
  <si>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</si>
  <si>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</si>
  <si>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</si>
  <si>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</si>
  <si>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</si>
  <si>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</si>
  <si>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</si>
  <si>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</si>
  <si>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</si>
  <si>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</si>
  <si>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</si>
  <si>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</si>
  <si>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</si>
  <si>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</si>
  <si>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</si>
  <si>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</si>
  <si>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</si>
  <si>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</si>
  <si>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</si>
  <si>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</si>
  <si>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</si>
  <si>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</si>
  <si>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</si>
  <si>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</si>
  <si>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</si>
  <si>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</si>
  <si>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</si>
  <si>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</si>
  <si>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</si>
  <si>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</si>
  <si>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</si>
  <si>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</si>
  <si>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</si>
  <si>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</si>
  <si>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</si>
  <si>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</si>
  <si>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</si>
  <si>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</si>
  <si>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</si>
  <si>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</si>
  <si>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</si>
  <si>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</si>
  <si>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</si>
  <si>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</si>
  <si>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</si>
  <si>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</si>
  <si>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</si>
  <si>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</si>
  <si>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</si>
  <si>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</si>
  <si>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</si>
  <si>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</si>
  <si>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</si>
  <si>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</si>
  <si>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</si>
  <si>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</si>
  <si>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</si>
  <si>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</si>
  <si>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</si>
  <si>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</si>
  <si>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</si>
  <si>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</si>
  <si>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</si>
  <si>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</si>
  <si>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</si>
  <si>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</si>
  <si>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</si>
  <si>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</si>
  <si>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</si>
  <si>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</si>
  <si>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</si>
  <si>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</si>
  <si>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</si>
  <si>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</si>
  <si>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</si>
  <si>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</si>
  <si>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</si>
  <si>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</si>
  <si>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</si>
  <si>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</si>
  <si>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</si>
  <si>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</si>
  <si>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</si>
  <si>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</si>
  <si>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</si>
  <si>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</si>
  <si>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</si>
  <si>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</si>
  <si>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</si>
  <si>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</si>
  <si>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</si>
  <si>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</si>
  <si>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</si>
  <si>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</si>
  <si>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</si>
  <si>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</si>
  <si>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</si>
  <si>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</si>
  <si>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</si>
  <si>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</si>
  <si>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</si>
  <si>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</si>
  <si>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</si>
  <si>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</si>
  <si>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</si>
  <si>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</si>
  <si>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</si>
  <si>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</si>
  <si>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</si>
  <si>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</si>
  <si>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</si>
  <si>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</si>
  <si>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</si>
  <si>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</si>
  <si>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</si>
  <si>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</si>
  <si>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</si>
  <si>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</si>
  <si>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</si>
  <si>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</si>
  <si>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</si>
  <si>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</si>
  <si>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</si>
  <si>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</si>
  <si>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</si>
  <si>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</si>
  <si>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</si>
  <si>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</si>
  <si>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</si>
  <si>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</si>
  <si>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</si>
  <si>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</si>
  <si>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</si>
  <si>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</si>
  <si>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</si>
  <si>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</si>
  <si>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</si>
  <si>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</si>
  <si>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</si>
  <si>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</si>
  <si>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</si>
  <si>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</si>
  <si>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</si>
  <si>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</si>
  <si>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</si>
  <si>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</si>
  <si>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</si>
  <si>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</si>
  <si>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</si>
  <si>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</si>
  <si>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</si>
  <si>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</si>
  <si>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</si>
  <si>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</si>
  <si>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</si>
  <si>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</si>
  <si>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</si>
  <si>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</si>
  <si>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</si>
  <si>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</si>
  <si>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</si>
  <si>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</si>
  <si>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</si>
  <si>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</si>
  <si>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</si>
  <si>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</si>
  <si>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</si>
  <si>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</si>
  <si>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</si>
  <si>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</si>
  <si>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</si>
  <si>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</si>
  <si>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</si>
  <si>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</si>
  <si>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</si>
  <si>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</si>
  <si>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</si>
  <si>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</si>
  <si>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</si>
  <si>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</si>
  <si>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</si>
  <si>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</si>
  <si>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</si>
  <si>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</si>
  <si>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</si>
  <si>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</si>
  <si>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</si>
  <si>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</si>
  <si>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</si>
  <si>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</si>
  <si>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</si>
  <si>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</si>
  <si>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</si>
  <si>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</si>
  <si>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</si>
  <si>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</si>
  <si>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</si>
  <si>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</si>
  <si>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</si>
  <si>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</si>
  <si>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</si>
  <si>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</si>
  <si>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</si>
  <si>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</si>
  <si>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</si>
  <si>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</si>
  <si>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</si>
  <si>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</si>
  <si>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</si>
  <si>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</si>
  <si>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</si>
  <si>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</si>
  <si>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</si>
  <si>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</si>
  <si>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</si>
  <si>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</si>
  <si>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</si>
  <si>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</si>
  <si>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</si>
  <si>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</si>
  <si>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</si>
  <si>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</si>
  <si>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</si>
  <si>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</si>
  <si>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</si>
  <si>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</si>
  <si>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</si>
  <si>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</si>
  <si>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</si>
  <si>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</si>
  <si>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</si>
  <si>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</si>
  <si>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</si>
  <si>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</si>
  <si>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</si>
  <si>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</si>
  <si>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</si>
  <si>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</si>
  <si>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</si>
  <si>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</si>
  <si>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</si>
  <si>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</si>
  <si>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</si>
  <si>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</si>
  <si>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</si>
  <si>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</si>
  <si>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</si>
  <si>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</si>
  <si>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</si>
  <si>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</si>
  <si>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</si>
  <si>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</si>
  <si>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</si>
  <si>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</si>
  <si>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</si>
  <si>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</si>
  <si>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</si>
  <si>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</si>
  <si>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</si>
  <si>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</si>
  <si>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</si>
  <si>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</si>
  <si>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</si>
  <si>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</si>
  <si>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</si>
  <si>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</si>
  <si>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</si>
  <si>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</si>
  <si>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</si>
  <si>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</si>
  <si>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</si>
  <si>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</si>
  <si>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</si>
  <si>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</si>
  <si>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</si>
  <si>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</si>
  <si>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</si>
  <si>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</si>
  <si>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</si>
  <si>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</si>
  <si>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</si>
  <si>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</si>
  <si>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</si>
  <si>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</si>
  <si>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</si>
  <si>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</si>
  <si>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</si>
  <si>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</si>
  <si>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</si>
  <si>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</si>
  <si>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</si>
  <si>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</si>
  <si>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</si>
  <si>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</si>
  <si>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</si>
  <si>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</si>
  <si>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</si>
  <si>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</si>
  <si>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</si>
  <si>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</si>
  <si>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</si>
  <si>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</si>
  <si>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</si>
  <si>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</si>
  <si>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</si>
  <si>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</si>
  <si>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</si>
  <si>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</si>
  <si>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</si>
  <si>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</si>
  <si>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</si>
  <si>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</si>
  <si>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</si>
  <si>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</si>
  <si>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</si>
  <si>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</si>
  <si>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</si>
  <si>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</si>
  <si>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</si>
  <si>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</si>
  <si>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</si>
  <si>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</si>
  <si>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</si>
  <si>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</si>
  <si>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</si>
  <si>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</si>
  <si>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</si>
  <si>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</si>
  <si>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</si>
  <si>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</si>
  <si>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</si>
  <si>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</si>
  <si>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</si>
  <si>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</si>
  <si>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</si>
  <si>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</si>
  <si>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</si>
  <si>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</si>
  <si>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</si>
  <si>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</si>
  <si>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</si>
  <si>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</si>
  <si>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</si>
  <si>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</si>
  <si>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</si>
  <si>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</si>
  <si>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</si>
  <si>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</si>
  <si>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</si>
  <si>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</si>
  <si>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</si>
  <si>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</si>
  <si>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</si>
  <si>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</si>
  <si>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</si>
  <si>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</si>
  <si>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</si>
  <si>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</si>
  <si>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</si>
  <si>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</si>
  <si>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</si>
  <si>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</si>
  <si>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</si>
  <si>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</si>
  <si>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</si>
  <si>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</si>
  <si>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</si>
  <si>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</si>
  <si>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</si>
  <si>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</si>
  <si>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</si>
  <si>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</si>
  <si>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</si>
  <si>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</si>
  <si>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</si>
  <si>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</si>
  <si>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</si>
  <si>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</si>
  <si>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</si>
  <si>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</si>
  <si>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</si>
  <si>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</si>
  <si>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</si>
  <si>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</si>
  <si>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</si>
  <si>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</si>
  <si>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</si>
  <si>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</si>
  <si>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</si>
  <si>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</si>
  <si>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</si>
  <si>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</si>
  <si>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</si>
  <si>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</si>
  <si>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</si>
  <si>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</si>
  <si>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</si>
  <si>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</si>
  <si>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</si>
  <si>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</si>
  <si>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</si>
  <si>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</si>
  <si>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</si>
  <si>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</si>
  <si>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</si>
  <si>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</si>
  <si>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</si>
  <si>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</si>
  <si>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</si>
  <si>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</si>
  <si>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</si>
  <si>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</si>
  <si>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</si>
  <si>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</si>
  <si>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</si>
  <si>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</si>
  <si>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</si>
  <si>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</si>
  <si>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</si>
  <si>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</si>
  <si>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</si>
  <si>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</si>
  <si>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</si>
  <si>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</si>
  <si>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</si>
  <si>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</si>
  <si>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</si>
  <si>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</si>
  <si>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</si>
  <si>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</si>
  <si>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</si>
  <si>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</si>
  <si>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</si>
  <si>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</si>
  <si>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</si>
  <si>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</si>
  <si>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</si>
  <si>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</si>
  <si>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</si>
  <si>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</si>
  <si>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</si>
  <si>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</si>
  <si>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</si>
  <si>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</si>
  <si>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</si>
  <si>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</si>
  <si>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</si>
  <si>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</si>
  <si>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</si>
  <si>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</si>
  <si>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</si>
  <si>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</si>
  <si>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</si>
  <si>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</si>
  <si>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</si>
  <si>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</si>
  <si>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</si>
  <si>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</si>
  <si>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</si>
  <si>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</si>
  <si>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</si>
  <si>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</si>
  <si>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</si>
  <si>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</si>
  <si>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</si>
  <si>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</si>
  <si>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</si>
  <si>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</si>
  <si>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</si>
  <si>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</si>
  <si>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</si>
  <si>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</si>
  <si>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</si>
  <si>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</si>
  <si>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</si>
  <si>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</si>
  <si>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</si>
  <si>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</si>
  <si>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</si>
  <si>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</si>
  <si>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</si>
  <si>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</si>
  <si>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</si>
  <si>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</si>
  <si>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</si>
  <si>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</si>
  <si>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</si>
  <si>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</si>
  <si>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</si>
  <si>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</si>
  <si>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</si>
  <si>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</si>
  <si>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</si>
  <si>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</si>
  <si>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</si>
  <si>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</si>
  <si>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</si>
  <si>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</si>
  <si>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</si>
  <si>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</si>
  <si>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</si>
  <si>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</si>
  <si>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</si>
  <si>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</si>
  <si>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</si>
  <si>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</si>
  <si>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</si>
  <si>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</si>
  <si>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</si>
  <si>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</si>
  <si>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</si>
  <si>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</si>
  <si>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</si>
  <si>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</si>
  <si>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</si>
  <si>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</si>
  <si>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</si>
  <si>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</si>
  <si>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</si>
  <si>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</si>
  <si>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</si>
  <si>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</si>
  <si>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</si>
  <si>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</si>
  <si>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</si>
  <si>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</si>
  <si>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</si>
  <si>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</si>
  <si>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</si>
  <si>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</si>
  <si>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</si>
  <si>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</si>
  <si>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</si>
  <si>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</si>
  <si>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</si>
  <si>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</si>
  <si>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</si>
  <si>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</si>
  <si>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</si>
  <si>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</si>
  <si>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</si>
  <si>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</si>
  <si>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</si>
  <si>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</si>
  <si>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</si>
  <si>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</si>
  <si>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</si>
  <si>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</si>
  <si>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</si>
  <si>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</si>
  <si>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</si>
  <si>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</si>
  <si>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</si>
  <si>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</si>
  <si>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</si>
  <si>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</si>
  <si>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</si>
  <si>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</si>
  <si>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</si>
  <si>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</si>
  <si>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</si>
  <si>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</si>
  <si>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</si>
  <si>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</si>
  <si>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</si>
  <si>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</si>
  <si>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</si>
  <si>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</si>
  <si>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</si>
  <si>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</si>
  <si>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</si>
  <si>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</si>
  <si>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</si>
  <si>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</si>
  <si>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</si>
  <si>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</si>
  <si>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</si>
  <si>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</si>
  <si>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</si>
  <si>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</si>
  <si>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</si>
  <si>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</si>
  <si>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</si>
  <si>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</si>
  <si>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</si>
  <si>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</si>
  <si>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</si>
  <si>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</si>
  <si>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</si>
  <si>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</si>
  <si>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</si>
  <si>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</si>
  <si>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</si>
  <si>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</si>
  <si>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</si>
  <si>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</si>
  <si>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</si>
  <si>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</si>
  <si>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</si>
  <si>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</si>
  <si>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</si>
  <si>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</si>
  <si>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</si>
  <si>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</si>
  <si>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</si>
  <si>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</si>
  <si>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</si>
  <si>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</si>
  <si>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</si>
  <si>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</si>
  <si>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</si>
  <si>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</si>
  <si>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</si>
  <si>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</si>
  <si>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</si>
  <si>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</si>
  <si>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</si>
  <si>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</si>
  <si>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</si>
  <si>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</si>
  <si>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</si>
  <si>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</si>
  <si>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</si>
  <si>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</si>
  <si>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</si>
  <si>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</si>
  <si>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</si>
  <si>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</si>
  <si>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</si>
  <si>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</si>
  <si>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</si>
  <si>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</si>
  <si>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</si>
  <si>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</si>
  <si>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</si>
  <si>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</si>
  <si>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</si>
  <si>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</si>
  <si>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</si>
  <si>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</si>
  <si>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</si>
  <si>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</si>
  <si>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</si>
  <si>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</si>
  <si>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</si>
  <si>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</si>
  <si>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</si>
  <si>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</si>
  <si>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</si>
  <si>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</si>
  <si>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</si>
  <si>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</si>
  <si>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</si>
  <si>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</si>
  <si>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</si>
  <si>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</si>
  <si>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</si>
  <si>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</si>
  <si>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</si>
  <si>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</si>
  <si>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</si>
  <si>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</si>
  <si>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</si>
  <si>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</si>
  <si>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</si>
  <si>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</si>
  <si>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</si>
  <si>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</si>
  <si>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</si>
  <si>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</si>
  <si>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</si>
  <si>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</si>
  <si>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</si>
  <si>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</si>
  <si>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</si>
  <si>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</si>
  <si>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</si>
  <si>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</si>
  <si>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</si>
  <si>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</si>
  <si>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</si>
  <si>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</si>
  <si>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</si>
  <si>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</si>
  <si>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</si>
  <si>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</si>
  <si>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</si>
  <si>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</si>
  <si>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</si>
  <si>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</si>
  <si>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</si>
  <si>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</si>
  <si>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</si>
  <si>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</si>
  <si>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</si>
  <si>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</si>
  <si>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</si>
  <si>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</si>
  <si>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</si>
  <si>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</si>
  <si>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</si>
  <si>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</si>
  <si>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</si>
  <si>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</si>
  <si>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</si>
  <si>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</si>
  <si>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</si>
  <si>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</si>
  <si>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</si>
  <si>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</si>
  <si>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</si>
  <si>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</si>
  <si>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</si>
  <si>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</si>
  <si>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</si>
  <si>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</si>
  <si>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</si>
  <si>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</si>
  <si>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</si>
  <si>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</si>
  <si>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</si>
  <si>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</si>
  <si>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</si>
  <si>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</si>
  <si>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</si>
  <si>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</si>
  <si>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</si>
  <si>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</si>
  <si>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</si>
  <si>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</si>
  <si>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</si>
  <si>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</si>
  <si>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</si>
  <si>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</si>
  <si>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</si>
  <si>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</si>
  <si>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</si>
  <si>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</si>
  <si>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</si>
  <si>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</si>
  <si>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</si>
  <si>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</si>
  <si>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</si>
  <si>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</si>
  <si>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</si>
  <si>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</si>
  <si>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</si>
  <si>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</si>
  <si>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</si>
  <si>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</si>
  <si>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</si>
  <si>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</si>
  <si>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</si>
  <si>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</si>
  <si>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</si>
  <si>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</si>
  <si>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</si>
  <si>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</si>
  <si>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</si>
  <si>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</si>
  <si>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</si>
  <si>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</si>
  <si>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</si>
  <si>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</si>
  <si>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</si>
  <si>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</si>
  <si>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</si>
  <si>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</si>
  <si>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</si>
  <si>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</si>
  <si>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</si>
  <si>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</si>
  <si>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</si>
  <si>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</si>
  <si>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</si>
  <si>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</si>
  <si>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</si>
  <si>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</si>
  <si>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</si>
  <si>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</si>
  <si>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</si>
  <si>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</si>
  <si>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</si>
  <si>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</si>
  <si>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</si>
  <si>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</si>
  <si>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</si>
  <si>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</si>
  <si>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</si>
  <si>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</si>
  <si>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</si>
  <si>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</si>
  <si>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</si>
  <si>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</si>
  <si>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</si>
  <si>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</si>
  <si>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</si>
  <si>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</si>
  <si>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</si>
  <si>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</si>
  <si>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</si>
  <si>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</si>
  <si>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</si>
  <si>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</si>
  <si>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</si>
  <si>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</si>
  <si>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</si>
  <si>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</si>
  <si>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</si>
  <si>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</si>
  <si>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</si>
  <si>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</si>
  <si>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</si>
  <si>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</si>
  <si>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</si>
  <si>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</si>
  <si>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</si>
  <si>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</si>
  <si>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</si>
  <si>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</si>
  <si>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</si>
  <si>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</si>
  <si>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</si>
  <si>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</si>
  <si>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</si>
  <si>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</si>
  <si>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</si>
  <si>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</si>
  <si>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</si>
  <si>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</si>
  <si>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</si>
  <si>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</si>
  <si>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</si>
  <si>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</si>
  <si>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</si>
  <si>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</si>
  <si>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</si>
  <si>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</si>
  <si>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</si>
  <si>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</si>
  <si>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</si>
  <si>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</si>
  <si>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</si>
  <si>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</si>
  <si>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</si>
  <si>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</si>
  <si>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</si>
  <si>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</si>
  <si>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</si>
  <si>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</si>
  <si>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</si>
  <si>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</si>
  <si>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</si>
  <si>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</si>
  <si>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</si>
  <si>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</si>
  <si>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</si>
  <si>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</si>
  <si>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</si>
  <si>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</si>
  <si>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</si>
  <si>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</si>
  <si>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</si>
  <si>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</si>
  <si>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</si>
  <si>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</si>
  <si>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</si>
  <si>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</si>
  <si>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</si>
  <si>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</si>
  <si>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</si>
  <si>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</si>
  <si>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</si>
  <si>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</si>
  <si>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</si>
  <si>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</si>
  <si>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</si>
  <si>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</si>
  <si>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</si>
  <si>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</si>
  <si>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</si>
  <si>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</si>
  <si>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</si>
  <si>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</si>
  <si>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</si>
  <si>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</si>
  <si>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</si>
  <si>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</si>
  <si>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</si>
  <si>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</si>
  <si>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</si>
  <si>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</si>
  <si>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</si>
  <si>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</si>
  <si>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</si>
  <si>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</si>
  <si>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</si>
  <si>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</si>
  <si>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</si>
  <si>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</si>
  <si>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</si>
  <si>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</si>
  <si>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</si>
  <si>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</si>
  <si>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</si>
  <si>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</si>
  <si>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</si>
  <si>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</si>
  <si>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</si>
  <si>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</si>
  <si>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</si>
  <si>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</si>
  <si>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</si>
  <si>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</si>
  <si>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</si>
  <si>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</si>
  <si>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</si>
  <si>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</si>
  <si>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</si>
  <si>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</si>
  <si>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</si>
  <si>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</si>
  <si>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</si>
  <si>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</si>
  <si>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</si>
  <si>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</si>
  <si>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</si>
  <si>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</si>
  <si>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</si>
  <si>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</si>
  <si>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</si>
  <si>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</si>
  <si>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</si>
  <si>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</si>
  <si>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</si>
  <si>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</si>
  <si>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</si>
  <si>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</si>
  <si>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</si>
  <si>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</si>
  <si>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</si>
  <si>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</si>
  <si>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</si>
  <si>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</si>
  <si>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</si>
  <si>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</si>
  <si>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</si>
  <si>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</si>
  <si>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</si>
  <si>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</si>
  <si>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</si>
  <si>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</si>
  <si>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</si>
  <si>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</si>
  <si>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</si>
  <si>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</si>
  <si>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</si>
  <si>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</si>
  <si>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</si>
  <si>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</si>
  <si>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</si>
  <si>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</si>
  <si>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</si>
  <si>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</si>
  <si>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</si>
  <si>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</si>
  <si>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</si>
  <si>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</si>
  <si>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</si>
  <si>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</si>
  <si>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</si>
  <si>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</si>
  <si>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</si>
  <si>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</si>
  <si>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</si>
  <si>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</si>
  <si>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</si>
  <si>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</si>
  <si>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</si>
  <si>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</si>
  <si>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</si>
  <si>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</si>
  <si>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</si>
  <si>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</si>
  <si>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</si>
  <si>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</si>
  <si>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</si>
  <si>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</si>
  <si>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</si>
  <si>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</si>
  <si>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</si>
  <si>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</si>
  <si>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</si>
  <si>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</si>
  <si>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</si>
  <si>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</si>
  <si>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</si>
  <si>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</si>
  <si>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</si>
  <si>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</si>
  <si>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</si>
  <si>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</si>
  <si>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</si>
  <si>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</si>
  <si>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</si>
  <si>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</si>
  <si>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</si>
  <si>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</si>
  <si>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</si>
  <si>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</si>
  <si>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</si>
  <si>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</si>
  <si>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</si>
  <si>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</si>
  <si>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</si>
  <si>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</si>
  <si>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</si>
  <si>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</si>
  <si>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</si>
  <si>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</si>
  <si>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</si>
  <si>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</si>
  <si>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</si>
  <si>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</si>
  <si>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</si>
  <si>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</si>
  <si>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</si>
  <si>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</si>
  <si>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</si>
  <si>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</si>
  <si>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</si>
  <si>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</si>
  <si>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</si>
  <si>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</si>
  <si>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</si>
  <si>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</si>
  <si>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</si>
  <si>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</si>
  <si>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</si>
  <si>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</si>
  <si>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</si>
  <si>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</si>
  <si>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</si>
  <si>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</si>
  <si>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</si>
  <si>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</si>
  <si>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</si>
  <si>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</si>
  <si>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</si>
  <si>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</si>
  <si>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</si>
  <si>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</si>
  <si>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</si>
  <si>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</si>
  <si>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</si>
  <si>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</si>
  <si>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</si>
  <si>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</si>
  <si>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</si>
  <si>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</si>
  <si>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</si>
  <si>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</si>
  <si>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</si>
  <si>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</si>
  <si>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</si>
  <si>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</si>
  <si>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</si>
  <si>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</si>
  <si>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</si>
  <si>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</si>
  <si>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</si>
  <si>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</si>
  <si>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</si>
  <si>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</si>
  <si>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</si>
  <si>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</si>
  <si>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</si>
  <si>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</si>
  <si>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</si>
  <si>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</si>
  <si>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</si>
  <si>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</si>
  <si>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</si>
  <si>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</si>
  <si>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</si>
  <si>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</si>
  <si>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</si>
  <si>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</si>
  <si>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</si>
  <si>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</si>
  <si>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</si>
  <si>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</si>
  <si>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</si>
  <si>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</si>
  <si>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</si>
  <si>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</si>
  <si>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</si>
  <si>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</si>
  <si>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</si>
  <si>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</si>
  <si>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</si>
  <si>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</si>
  <si>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</si>
  <si>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</si>
  <si>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</si>
  <si>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</si>
  <si>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</si>
  <si>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</si>
  <si>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</si>
  <si>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</si>
  <si>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</si>
  <si>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</si>
  <si>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</si>
  <si>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</si>
  <si>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</si>
  <si>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</si>
  <si>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</si>
  <si>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</si>
  <si>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</si>
  <si>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</si>
  <si>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</si>
  <si>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</si>
  <si>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</si>
  <si>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</si>
  <si>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</si>
  <si>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</si>
  <si>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</si>
  <si>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</si>
  <si>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</si>
  <si>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</si>
  <si>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</si>
  <si>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</si>
  <si>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</si>
  <si>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</si>
  <si>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</si>
  <si>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</si>
  <si>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</si>
  <si>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</si>
  <si>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</si>
  <si>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</si>
  <si>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</si>
  <si>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</si>
  <si>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</si>
  <si>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</si>
  <si>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</si>
  <si>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</si>
  <si>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</si>
  <si>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</si>
  <si>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</si>
  <si>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</si>
  <si>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</si>
  <si>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</si>
  <si>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</si>
  <si>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</si>
  <si>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</si>
  <si>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</si>
  <si>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</si>
  <si>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</si>
  <si>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</si>
  <si>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</si>
  <si>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</si>
  <si>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</si>
  <si>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</si>
  <si>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</si>
  <si>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</si>
  <si>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</si>
  <si>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</si>
  <si>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</si>
  <si>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</si>
  <si>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</si>
  <si>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</si>
  <si>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</si>
  <si>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</si>
  <si>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</si>
  <si>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</si>
  <si>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</si>
  <si>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</si>
  <si>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</si>
  <si>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</si>
  <si>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</si>
  <si>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</si>
  <si>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</si>
  <si>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</si>
  <si>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</si>
  <si>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</si>
  <si>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</si>
  <si>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</si>
  <si>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</si>
  <si>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</si>
  <si>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</si>
  <si>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</si>
  <si>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</si>
  <si>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</si>
  <si>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</si>
  <si>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</si>
  <si>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</si>
  <si>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</si>
  <si>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</si>
  <si>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</si>
  <si>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</si>
  <si>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</si>
  <si>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</si>
  <si>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</si>
  <si>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</si>
  <si>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</si>
  <si>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</si>
  <si>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</si>
  <si>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</si>
  <si>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</si>
  <si>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</si>
  <si>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</si>
  <si>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</si>
  <si>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</si>
  <si>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</si>
  <si>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</si>
  <si>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</si>
  <si>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</si>
  <si>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</si>
  <si>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</si>
  <si>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</si>
  <si>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</si>
  <si>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</si>
  <si>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</si>
  <si>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</si>
  <si>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</si>
  <si>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</si>
  <si>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</si>
  <si>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</si>
  <si>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</si>
  <si>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</si>
  <si>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</si>
  <si>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</si>
  <si>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</si>
  <si>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</si>
  <si>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</si>
  <si>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</si>
  <si>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</si>
  <si>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</si>
  <si>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</si>
  <si>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</si>
  <si>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</si>
  <si>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</si>
  <si>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</si>
  <si>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</si>
  <si>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</si>
  <si>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</si>
  <si>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</si>
  <si>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</si>
  <si>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</si>
  <si>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</si>
  <si>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</si>
  <si>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</si>
  <si>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</si>
  <si>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</si>
  <si>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</si>
  <si>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</si>
  <si>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</si>
  <si>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</si>
  <si>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</si>
  <si>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</si>
  <si>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</si>
  <si>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</si>
  <si>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</si>
  <si>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</si>
  <si>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</si>
  <si>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</si>
  <si>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</si>
  <si>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</si>
  <si>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</si>
  <si>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</si>
  <si>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</si>
  <si>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</si>
  <si>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</si>
  <si>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</si>
  <si>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</si>
  <si>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</si>
  <si>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</si>
  <si>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</si>
  <si>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</si>
  <si>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</si>
  <si>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</si>
  <si>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</si>
  <si>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</si>
  <si>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</si>
  <si>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</si>
  <si>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</si>
  <si>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</si>
  <si>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</si>
  <si>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</si>
  <si>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</si>
  <si>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</si>
  <si>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</si>
  <si>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</si>
  <si>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</si>
  <si>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</si>
  <si>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</si>
  <si>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</si>
  <si>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</si>
  <si>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</si>
  <si>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</si>
  <si>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</si>
  <si>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</si>
  <si>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</si>
  <si>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</si>
  <si>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</si>
  <si>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</si>
  <si>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</si>
  <si>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</si>
  <si>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</si>
  <si>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</si>
  <si>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</si>
  <si>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</si>
  <si>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</si>
  <si>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</si>
  <si>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</si>
  <si>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</si>
  <si>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</si>
  <si>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</si>
  <si>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</si>
  <si>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</si>
  <si>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</si>
  <si>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</si>
  <si>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</si>
  <si>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</si>
  <si>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</si>
  <si>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</si>
  <si>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</si>
  <si>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</si>
  <si>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</si>
  <si>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</si>
  <si>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</si>
  <si>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</si>
  <si>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</si>
  <si>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</si>
  <si>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</si>
  <si>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</si>
  <si>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</si>
  <si>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</si>
  <si>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</si>
  <si>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</si>
  <si>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</si>
  <si>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</si>
  <si>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</si>
  <si>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</si>
  <si>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</si>
  <si>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</si>
  <si>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</si>
  <si>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</si>
  <si>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</si>
  <si>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</si>
  <si>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</si>
  <si>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</si>
  <si>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</si>
  <si>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</si>
  <si>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</si>
  <si>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</si>
  <si>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</si>
  <si>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</si>
  <si>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</si>
  <si>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</si>
  <si>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</si>
  <si>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</si>
  <si>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</si>
  <si>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</si>
  <si>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</si>
  <si>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</si>
  <si>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</si>
  <si>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</si>
  <si>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</si>
  <si>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</si>
  <si>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</si>
  <si>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</si>
  <si>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</si>
  <si>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</si>
  <si>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</si>
  <si>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</si>
  <si>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</si>
  <si>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</si>
  <si>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</si>
  <si>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</si>
  <si>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</si>
  <si>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</si>
  <si>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</si>
  <si>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</si>
  <si>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</si>
  <si>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</si>
  <si>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</si>
  <si>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</si>
  <si>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</si>
  <si>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</si>
  <si>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</si>
  <si>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</si>
  <si>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</si>
  <si>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</si>
  <si>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</si>
  <si>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</si>
  <si>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</si>
  <si>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</si>
  <si>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</si>
  <si>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</si>
  <si>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</si>
  <si>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</si>
  <si>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</si>
  <si>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</si>
  <si>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</si>
  <si>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</si>
  <si>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</si>
  <si>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</si>
  <si>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</si>
  <si>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</si>
  <si>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</si>
  <si>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</si>
  <si>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</si>
  <si>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</si>
  <si>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</si>
  <si>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</si>
  <si>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</si>
  <si>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</si>
  <si>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</si>
  <si>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</si>
  <si>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</si>
  <si>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</si>
  <si>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</si>
  <si>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</si>
  <si>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</si>
  <si>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</si>
  <si>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</si>
  <si>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</si>
  <si>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</si>
  <si>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</si>
  <si>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</si>
  <si>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</si>
  <si>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</si>
  <si>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</si>
  <si>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</si>
  <si>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</si>
  <si>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</si>
  <si>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</si>
  <si>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</si>
  <si>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</si>
  <si>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</si>
  <si>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</si>
  <si>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</si>
  <si>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</si>
  <si>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</si>
  <si>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</si>
  <si>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</si>
  <si>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</si>
  <si>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</si>
  <si>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</si>
  <si>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</si>
  <si>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</si>
  <si>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</si>
  <si>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</si>
  <si>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</si>
  <si>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</si>
  <si>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</si>
  <si>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</si>
  <si>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</si>
  <si>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</si>
  <si>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</si>
  <si>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</si>
  <si>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</si>
  <si>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</si>
  <si>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</si>
  <si>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</si>
  <si>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</si>
  <si>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</si>
  <si>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</si>
  <si>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</si>
  <si>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</si>
  <si>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</si>
  <si>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</si>
  <si>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</si>
  <si>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</si>
  <si>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</si>
  <si>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</si>
  <si>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</si>
  <si>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</si>
  <si>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</si>
  <si>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</si>
  <si>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</si>
  <si>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</si>
  <si>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</si>
  <si>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</si>
  <si>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</si>
  <si>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</si>
  <si>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</si>
  <si>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</si>
  <si>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</si>
  <si>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</si>
  <si>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</si>
  <si>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</si>
  <si>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</si>
  <si>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</si>
  <si>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</si>
  <si>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</si>
  <si>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</si>
  <si>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</si>
  <si>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</si>
  <si>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</si>
  <si>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</si>
  <si>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</si>
  <si>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</si>
  <si>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</si>
  <si>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</si>
  <si>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</si>
  <si>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</si>
  <si>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</si>
  <si>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</si>
  <si>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</si>
  <si>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</si>
  <si>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</si>
  <si>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</si>
  <si>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</si>
  <si>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</si>
  <si>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</si>
  <si>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</si>
  <si>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</si>
  <si>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</si>
  <si>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</si>
  <si>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</si>
  <si>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</si>
  <si>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</si>
  <si>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</si>
  <si>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</si>
  <si>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</si>
  <si>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</si>
  <si>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</si>
  <si>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</si>
  <si>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</si>
  <si>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</si>
  <si>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</si>
  <si>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</si>
  <si>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</si>
  <si>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</si>
  <si>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</si>
  <si>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</si>
  <si>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</si>
  <si>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</si>
  <si>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</si>
  <si>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</si>
  <si>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</si>
  <si>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</si>
  <si>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</si>
  <si>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</si>
  <si>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</si>
  <si>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</si>
  <si>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</si>
  <si>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</si>
  <si>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</si>
  <si>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</si>
  <si>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</si>
  <si>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</si>
  <si>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</si>
  <si>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</si>
  <si>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</si>
  <si>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</si>
  <si>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</si>
  <si>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</si>
  <si>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</si>
  <si>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</si>
  <si>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</si>
  <si>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</si>
  <si>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</si>
  <si>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</si>
  <si>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</si>
  <si>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</si>
  <si>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</si>
  <si>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</si>
  <si>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</si>
  <si>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</si>
  <si>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</si>
  <si>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</si>
  <si>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</si>
  <si>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</si>
  <si>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</si>
  <si>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</si>
  <si>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</si>
  <si>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</si>
  <si>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</si>
  <si>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</si>
  <si>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</si>
  <si>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</si>
  <si>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</si>
  <si>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</si>
  <si>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</si>
  <si>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</si>
  <si>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</si>
  <si>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</si>
  <si>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</si>
  <si>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</si>
  <si>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</si>
  <si>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</si>
  <si>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</si>
  <si>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</si>
  <si>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</si>
  <si>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</si>
  <si>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</si>
  <si>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</si>
  <si>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</si>
  <si>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</si>
  <si>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</si>
  <si>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</si>
  <si>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</si>
  <si>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</si>
  <si>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</si>
  <si>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</si>
  <si>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</si>
  <si>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</si>
  <si>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</si>
  <si>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</si>
  <si>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</si>
  <si>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</si>
  <si>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</si>
  <si>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</si>
  <si>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</si>
  <si>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</si>
  <si>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</si>
  <si>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</si>
  <si>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</si>
  <si>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</si>
  <si>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</si>
  <si>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</si>
  <si>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</si>
  <si>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</si>
  <si>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</si>
  <si>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</si>
  <si>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</si>
  <si>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</si>
  <si>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</si>
  <si>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</si>
  <si>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</si>
  <si>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</si>
  <si>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</si>
  <si>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</si>
  <si>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</si>
  <si>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</si>
  <si>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</si>
  <si>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</si>
  <si>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</si>
  <si>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</si>
  <si>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</si>
  <si>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</si>
  <si>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</si>
  <si>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</si>
  <si>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</si>
  <si>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</si>
  <si>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</si>
  <si>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</si>
  <si>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</si>
  <si>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</si>
  <si>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</si>
  <si>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</si>
  <si>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</si>
  <si>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</si>
  <si>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</si>
  <si>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</si>
  <si>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</si>
  <si>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</si>
  <si>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</si>
  <si>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</si>
  <si>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</si>
  <si>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</si>
  <si>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</si>
  <si>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</si>
  <si>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</si>
  <si>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</si>
  <si>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</si>
  <si>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</si>
  <si>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</si>
  <si>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</si>
  <si>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</si>
  <si>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</si>
  <si>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</si>
  <si>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</si>
  <si>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</si>
  <si>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</si>
  <si>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</si>
  <si>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</si>
  <si>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</si>
  <si>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</si>
  <si>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</si>
  <si>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</si>
  <si>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</si>
  <si>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</si>
  <si>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</si>
  <si>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</si>
  <si>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</si>
  <si>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</si>
  <si>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</si>
  <si>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</si>
  <si>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</si>
  <si>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</si>
  <si>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</si>
  <si>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</si>
  <si>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</si>
  <si>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</si>
  <si>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</si>
  <si>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</si>
  <si>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</si>
  <si>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</si>
  <si>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</si>
  <si>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</si>
  <si>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</si>
  <si>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</si>
  <si>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</si>
  <si>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</si>
  <si>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</si>
  <si>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</si>
  <si>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</si>
  <si>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</si>
  <si>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</si>
  <si>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</si>
  <si>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</si>
  <si>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</si>
  <si>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</si>
  <si>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</si>
  <si>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</si>
  <si>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</si>
  <si>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</si>
  <si>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</si>
  <si>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</si>
  <si>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</si>
  <si>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</si>
  <si>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</si>
  <si>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</si>
  <si>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</si>
  <si>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</si>
  <si>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</si>
  <si>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</si>
  <si>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</si>
  <si>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</si>
  <si>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</si>
  <si>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</si>
  <si>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</si>
  <si>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</si>
  <si>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</si>
  <si>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</si>
  <si>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</si>
  <si>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</si>
  <si>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</si>
  <si>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</si>
  <si>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</si>
  <si>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</si>
  <si>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</si>
  <si>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</si>
  <si>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</si>
  <si>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</si>
  <si>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</si>
  <si>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</si>
  <si>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</si>
  <si>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</si>
  <si>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</si>
  <si>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</si>
  <si>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</si>
  <si>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</si>
  <si>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</si>
  <si>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</si>
  <si>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</si>
  <si>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</si>
  <si>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</si>
  <si>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</si>
  <si>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</si>
  <si>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</si>
  <si>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</si>
  <si>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</si>
  <si>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</si>
  <si>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</si>
  <si>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</si>
  <si>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</si>
  <si>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</si>
  <si>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</si>
  <si>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</si>
  <si>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</si>
  <si>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</si>
  <si>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</si>
  <si>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</si>
  <si>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</si>
  <si>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</si>
  <si>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</si>
  <si>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</si>
  <si>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</si>
  <si>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</si>
  <si>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</si>
  <si>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</si>
  <si>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</si>
  <si>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</si>
  <si>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</si>
  <si>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</si>
  <si>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</si>
  <si>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</si>
  <si>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</si>
  <si>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</si>
  <si>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</si>
  <si>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</si>
  <si>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</si>
  <si>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</si>
  <si>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</si>
  <si>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</si>
  <si>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</si>
  <si>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</si>
  <si>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</si>
  <si>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</si>
  <si>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</si>
  <si>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</si>
  <si>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</si>
  <si>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</si>
  <si>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</si>
  <si>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</si>
  <si>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</si>
  <si>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</si>
  <si>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</si>
  <si>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</si>
  <si>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</si>
  <si>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</si>
  <si>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</si>
  <si>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</si>
  <si>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</si>
  <si>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</si>
  <si>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</si>
  <si>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</si>
  <si>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</si>
  <si>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</si>
  <si>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</si>
  <si>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</si>
  <si>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</si>
  <si>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</si>
  <si>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</si>
  <si>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</si>
  <si>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</si>
  <si>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</si>
  <si>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</si>
  <si>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</si>
  <si>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</si>
  <si>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</si>
  <si>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</si>
  <si>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</si>
  <si>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</si>
  <si>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</si>
  <si>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</si>
  <si>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</si>
  <si>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</si>
  <si>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</si>
  <si>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</si>
  <si>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</si>
  <si>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</si>
  <si>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</si>
  <si>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</si>
  <si>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</si>
  <si>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</si>
  <si>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</si>
  <si>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</si>
  <si>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</si>
  <si>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</si>
  <si>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</si>
  <si>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</si>
  <si>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</si>
  <si>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</si>
  <si>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</si>
  <si>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</si>
  <si>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</si>
  <si>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</si>
  <si>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</si>
  <si>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</si>
  <si>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</si>
  <si>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</si>
  <si>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</si>
  <si>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</si>
  <si>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</si>
  <si>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</si>
  <si>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</si>
  <si>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</si>
  <si>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</si>
  <si>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</si>
  <si>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</si>
  <si>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</si>
  <si>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</si>
  <si>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</si>
  <si>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</si>
  <si>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</si>
  <si>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</si>
  <si>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</si>
  <si>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</si>
  <si>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</si>
  <si>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</si>
  <si>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</si>
  <si>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</si>
  <si>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</si>
  <si>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</si>
  <si>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</si>
  <si>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</si>
  <si>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</si>
  <si>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</si>
  <si>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</si>
  <si>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</si>
  <si>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</si>
  <si>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</si>
  <si>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</si>
  <si>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</si>
  <si>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</si>
  <si>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</si>
  <si>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</si>
  <si>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</si>
  <si>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</si>
  <si>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</si>
  <si>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</si>
  <si>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</si>
  <si>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</si>
  <si>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</si>
  <si>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</si>
  <si>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</si>
  <si>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</si>
  <si>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</si>
  <si>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</si>
  <si>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</si>
  <si>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</si>
  <si>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</si>
  <si>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</si>
  <si>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</si>
  <si>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</si>
  <si>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</si>
  <si>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</si>
  <si>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</si>
  <si>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</si>
  <si>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</si>
  <si>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</si>
  <si>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</si>
  <si>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</si>
  <si>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</si>
  <si>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</si>
  <si>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</si>
  <si>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</si>
  <si>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</si>
  <si>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</si>
  <si>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</si>
  <si>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</si>
  <si>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</si>
  <si>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</si>
  <si>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</si>
  <si>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</si>
  <si>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</si>
  <si>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</si>
  <si>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</si>
  <si>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</si>
  <si>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</si>
  <si>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</si>
  <si>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</si>
  <si>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</si>
  <si>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</si>
  <si>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</si>
  <si>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</si>
  <si>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</si>
  <si>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</si>
  <si>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</si>
  <si>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</si>
  <si>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</si>
  <si>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</si>
  <si>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</si>
  <si>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</si>
  <si>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</si>
  <si>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</si>
  <si>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</si>
  <si>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</si>
  <si>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</si>
  <si>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</si>
  <si>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</si>
  <si>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</si>
  <si>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</si>
  <si>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</si>
  <si>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</si>
  <si>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</si>
  <si>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</si>
  <si>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</si>
  <si>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</si>
  <si>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</si>
  <si>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</si>
  <si>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</si>
  <si>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</si>
  <si>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</si>
  <si>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</si>
  <si>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</si>
  <si>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</si>
  <si>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</si>
  <si>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</si>
  <si>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</si>
  <si>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</si>
  <si>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</si>
  <si>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</si>
  <si>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</si>
  <si>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</si>
  <si>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</si>
  <si>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</si>
  <si>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</si>
  <si>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</si>
  <si>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</si>
  <si>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</si>
  <si>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</si>
  <si>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</si>
  <si>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</si>
  <si>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</si>
  <si>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</si>
  <si>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</si>
  <si>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</si>
  <si>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</si>
  <si>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</si>
  <si>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</si>
  <si>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</si>
  <si>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</si>
  <si>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</si>
  <si>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</si>
  <si>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</si>
  <si>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</si>
  <si>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</si>
  <si>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</si>
  <si>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</si>
  <si>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</si>
  <si>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</si>
  <si>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</si>
  <si>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</si>
  <si>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</si>
  <si>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</si>
  <si>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</si>
  <si>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</si>
  <si>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</si>
  <si>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</si>
  <si>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</si>
  <si>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</si>
  <si>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</si>
  <si>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</si>
  <si>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</si>
  <si>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</si>
  <si>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</si>
  <si>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</si>
  <si>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</si>
  <si>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</si>
  <si>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</si>
  <si>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</si>
  <si>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</si>
  <si>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</si>
  <si>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</si>
  <si>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</si>
  <si>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</si>
  <si>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</si>
  <si>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</si>
  <si>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</si>
  <si>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</si>
  <si>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</si>
  <si>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</si>
  <si>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</si>
  <si>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</si>
  <si>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</si>
  <si>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</si>
  <si>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</si>
  <si>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</si>
  <si>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</si>
  <si>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</si>
  <si>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</si>
  <si>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</si>
  <si>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</si>
  <si>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</si>
  <si>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</si>
  <si>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</si>
  <si>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</si>
  <si>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</si>
  <si>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</si>
  <si>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</si>
  <si>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</si>
  <si>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</si>
  <si>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</si>
  <si>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</si>
  <si>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</si>
  <si>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</si>
  <si>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</si>
  <si>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</si>
  <si>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</si>
  <si>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</si>
  <si>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</si>
  <si>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</si>
  <si>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</si>
  <si>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</si>
  <si>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</si>
  <si>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</si>
  <si>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</si>
  <si>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</si>
  <si>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</si>
  <si>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</si>
  <si>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</si>
  <si>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</si>
  <si>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</si>
  <si>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</si>
  <si>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</si>
  <si>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</si>
  <si>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</si>
  <si>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</si>
  <si>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</si>
  <si>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</si>
  <si>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</si>
  <si>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</si>
  <si>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</si>
  <si>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</si>
  <si>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</si>
  <si>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</si>
  <si>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</si>
  <si>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</si>
  <si>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</si>
  <si>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</si>
  <si>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</si>
  <si>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</si>
  <si>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</si>
  <si>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</si>
  <si>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</si>
  <si>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</si>
  <si>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</si>
  <si>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</si>
  <si>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</si>
  <si>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</si>
  <si>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</si>
  <si>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</si>
  <si>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</si>
  <si>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</si>
  <si>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</si>
  <si>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</si>
  <si>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</si>
  <si>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</si>
  <si>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</si>
  <si>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</si>
  <si>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</si>
  <si>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</si>
  <si>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</si>
  <si>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</si>
  <si>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</si>
  <si>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</si>
  <si>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</si>
  <si>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</si>
  <si>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</si>
  <si>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</si>
  <si>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</si>
  <si>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</si>
  <si>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</si>
  <si>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</si>
  <si>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</si>
  <si>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</si>
  <si>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</si>
  <si>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</si>
  <si>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</si>
  <si>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</si>
  <si>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</si>
  <si>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</si>
  <si>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</si>
  <si>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</si>
  <si>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</si>
  <si>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</si>
  <si>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</si>
  <si>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</si>
  <si>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</si>
  <si>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</si>
  <si>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</si>
  <si>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</si>
  <si>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</si>
  <si>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</si>
  <si>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</si>
  <si>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</si>
  <si>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</si>
  <si>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</si>
  <si>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</si>
  <si>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</si>
  <si>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</si>
  <si>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</si>
  <si>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</si>
  <si>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</si>
  <si>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</si>
  <si>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</si>
  <si>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</si>
  <si>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</si>
  <si>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</si>
  <si>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</si>
  <si>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</si>
  <si>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</si>
  <si>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</si>
  <si>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</si>
  <si>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</si>
  <si>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</si>
  <si>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</si>
  <si>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</si>
  <si>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</si>
  <si>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</si>
  <si>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</si>
  <si>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</si>
  <si>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</si>
  <si>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</si>
  <si>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</si>
  <si>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</si>
  <si>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</si>
  <si>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</si>
  <si>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</si>
  <si>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</si>
  <si>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</si>
  <si>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</si>
  <si>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</si>
  <si>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</si>
  <si>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</si>
  <si>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</si>
  <si>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</si>
  <si>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</si>
  <si>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</si>
  <si>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</si>
  <si>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</si>
  <si>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</si>
  <si>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</si>
  <si>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</si>
  <si>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</si>
  <si>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</si>
  <si>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</si>
  <si>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</si>
  <si>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</si>
  <si>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</si>
  <si>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</si>
  <si>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</si>
  <si>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</si>
  <si>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</si>
  <si>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</si>
  <si>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</si>
  <si>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</si>
  <si>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</si>
  <si>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</si>
  <si>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</si>
  <si>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</si>
  <si>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</si>
  <si>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</si>
  <si>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</si>
  <si>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</si>
  <si>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</si>
  <si>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</si>
  <si>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</si>
  <si>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</si>
  <si>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</si>
  <si>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</si>
  <si>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</si>
  <si>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</si>
  <si>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</si>
  <si>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</si>
  <si>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</si>
  <si>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</si>
  <si>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</si>
  <si>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</si>
  <si>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</si>
  <si>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</si>
  <si>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</si>
  <si>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</si>
  <si>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</si>
  <si>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</si>
  <si>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</si>
  <si>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</si>
  <si>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</si>
  <si>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</si>
  <si>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</si>
  <si>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</si>
  <si>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</si>
  <si>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</si>
  <si>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</si>
  <si>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</si>
  <si>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</si>
  <si>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</si>
  <si>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</si>
  <si>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</si>
  <si>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</si>
  <si>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</si>
  <si>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</si>
  <si>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</si>
  <si>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</si>
  <si>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</si>
  <si>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</si>
  <si>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</si>
  <si>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</si>
  <si>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</si>
  <si>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</si>
  <si>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</si>
  <si>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</si>
  <si>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</si>
  <si>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</si>
  <si>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</si>
  <si>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</si>
  <si>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</si>
  <si>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</si>
  <si>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</si>
  <si>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</si>
  <si>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</si>
  <si>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</si>
  <si>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</si>
  <si>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</si>
  <si>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</si>
  <si>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</si>
  <si>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</si>
  <si>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</si>
  <si>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</si>
  <si>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</si>
  <si>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</si>
  <si>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</si>
  <si>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</si>
  <si>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</si>
  <si>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</si>
  <si>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</si>
  <si>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</si>
  <si>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</si>
  <si>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</si>
  <si>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</si>
  <si>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</si>
  <si>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</si>
  <si>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</si>
  <si>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</si>
  <si>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</si>
  <si>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</si>
  <si>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</si>
  <si>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</si>
  <si>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</si>
  <si>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</si>
  <si>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</si>
  <si>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</si>
  <si>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</si>
  <si>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</si>
  <si>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</si>
  <si>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</si>
  <si>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</si>
  <si>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</si>
  <si>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</si>
  <si>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</si>
  <si>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</si>
  <si>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</si>
  <si>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</si>
  <si>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</si>
  <si>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</si>
  <si>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</si>
  <si>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</si>
  <si>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</si>
  <si>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</si>
  <si>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</si>
  <si>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</si>
  <si>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</si>
  <si>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</si>
  <si>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</si>
  <si>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</si>
  <si>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</si>
  <si>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</si>
  <si>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</si>
  <si>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</si>
  <si>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</si>
  <si>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</si>
  <si>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</si>
  <si>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</si>
  <si>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</si>
  <si>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</si>
  <si>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</si>
  <si>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</si>
  <si>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</si>
  <si>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</si>
  <si>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</si>
  <si>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</si>
  <si>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</si>
  <si>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</si>
  <si>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</si>
  <si>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</si>
  <si>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</si>
  <si>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</si>
  <si>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</si>
  <si>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</si>
  <si>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</si>
  <si>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</si>
  <si>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</si>
  <si>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</si>
  <si>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</si>
  <si>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</si>
  <si>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</si>
  <si>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</si>
  <si>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</si>
  <si>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</si>
  <si>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</si>
  <si>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</si>
  <si>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</si>
  <si>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</si>
  <si>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</si>
  <si>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</si>
  <si>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</si>
  <si>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</si>
  <si>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</si>
  <si>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</si>
  <si>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</si>
  <si>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</si>
  <si>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</si>
  <si>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</si>
  <si>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</si>
  <si>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</si>
  <si>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</si>
  <si>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</si>
  <si>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</si>
  <si>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</si>
  <si>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</si>
  <si>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</si>
  <si>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</si>
  <si>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</si>
  <si>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</si>
  <si>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</si>
  <si>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</si>
  <si>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</si>
  <si>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</si>
  <si>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</si>
  <si>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</si>
  <si>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</si>
  <si>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</si>
  <si>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</si>
  <si>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</si>
  <si>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</si>
  <si>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</si>
  <si>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</si>
  <si>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</si>
  <si>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</si>
  <si>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</si>
  <si>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</si>
  <si>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</si>
  <si>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</si>
  <si>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</si>
  <si>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</si>
  <si>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</si>
  <si>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</si>
  <si>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</si>
  <si>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</si>
  <si>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</si>
  <si>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</si>
  <si>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</si>
  <si>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</si>
  <si>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</si>
  <si>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</si>
  <si>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</si>
  <si>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</si>
  <si>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</si>
  <si>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</si>
  <si>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</si>
  <si>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</si>
  <si>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</si>
  <si>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</si>
  <si>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</si>
  <si>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</si>
  <si>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</si>
  <si>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</si>
  <si>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</si>
  <si>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</si>
  <si>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</si>
  <si>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</si>
  <si>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</si>
  <si>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</si>
  <si>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</si>
  <si>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</si>
  <si>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</si>
  <si>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</si>
  <si>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</si>
  <si>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</si>
  <si>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</si>
  <si>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</si>
  <si>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</si>
  <si>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</si>
  <si>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</si>
  <si>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</si>
  <si>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</si>
  <si>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</si>
  <si>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</si>
  <si>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</si>
  <si>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</si>
  <si>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</si>
  <si>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</si>
  <si>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</si>
  <si>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</si>
  <si>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</si>
  <si>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</si>
  <si>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</si>
  <si>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</si>
  <si>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</si>
  <si>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</si>
  <si>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</si>
  <si>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</si>
  <si>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</si>
  <si>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</si>
  <si>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</si>
  <si>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</si>
  <si>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</si>
  <si>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</si>
  <si>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</si>
  <si>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</si>
  <si>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</si>
  <si>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</si>
  <si>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</si>
  <si>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</si>
  <si>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</si>
  <si>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</si>
  <si>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</si>
  <si>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</si>
  <si>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</si>
  <si>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</si>
  <si>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</si>
  <si>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</si>
  <si>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</si>
  <si>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</si>
  <si>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</si>
  <si>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</si>
  <si>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</si>
  <si>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</si>
  <si>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</si>
  <si>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</si>
  <si>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</si>
  <si>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</si>
  <si>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</si>
  <si>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</si>
  <si>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</si>
  <si>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</si>
  <si>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</si>
  <si>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</si>
  <si>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</si>
  <si>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</si>
  <si>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</si>
  <si>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</si>
  <si>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</si>
  <si>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</si>
  <si>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</si>
  <si>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</si>
  <si>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</si>
  <si>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</si>
  <si>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</si>
  <si>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</si>
  <si>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</si>
  <si>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</si>
  <si>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</si>
  <si>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</si>
  <si>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</si>
  <si>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</si>
  <si>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</si>
  <si>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</si>
  <si>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</si>
  <si>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</si>
  <si>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</si>
  <si>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</si>
  <si>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</si>
  <si>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</si>
  <si>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</si>
  <si>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</si>
  <si>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</si>
  <si>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</si>
  <si>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</si>
  <si>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</si>
  <si>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</si>
  <si>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</si>
  <si>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</si>
  <si>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</si>
  <si>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</si>
  <si>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</si>
  <si>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</si>
  <si>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</si>
  <si>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</si>
  <si>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</si>
  <si>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</si>
  <si>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</si>
  <si>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</si>
  <si>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</si>
  <si>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</si>
  <si>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</si>
  <si>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</si>
  <si>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</si>
  <si>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</si>
  <si>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</si>
  <si>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</si>
  <si>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</si>
  <si>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</si>
  <si>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</si>
  <si>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</si>
  <si>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</si>
  <si>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</si>
  <si>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</si>
  <si>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</si>
  <si>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</si>
  <si>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</si>
  <si>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</si>
  <si>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</si>
  <si>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</si>
  <si>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</si>
  <si>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</si>
  <si>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</si>
  <si>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</si>
  <si>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</si>
  <si>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</si>
  <si>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</si>
  <si>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</si>
  <si>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</si>
  <si>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</si>
  <si>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</si>
  <si>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</si>
  <si>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</si>
  <si>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</si>
  <si>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</si>
  <si>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</si>
  <si>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</si>
  <si>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</si>
  <si>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</si>
  <si>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</si>
  <si>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</si>
  <si>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</si>
  <si>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</si>
  <si>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</si>
  <si>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</si>
  <si>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</si>
  <si>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</si>
  <si>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</si>
  <si>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</si>
  <si>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</si>
  <si>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</si>
  <si>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</si>
  <si>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</si>
  <si>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</si>
  <si>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</si>
  <si>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</si>
  <si>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</si>
  <si>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</si>
  <si>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</si>
  <si>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</si>
  <si>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</si>
  <si>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</si>
  <si>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</si>
  <si>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</si>
  <si>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</si>
  <si>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</si>
  <si>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</si>
  <si>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</si>
  <si>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</si>
  <si>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</si>
  <si>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</si>
  <si>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</si>
  <si>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</si>
  <si>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</si>
  <si>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</si>
  <si>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</si>
  <si>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</si>
  <si>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</si>
  <si>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</si>
  <si>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</si>
  <si>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</si>
  <si>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</si>
  <si>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</si>
  <si>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</si>
  <si>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</si>
  <si>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</si>
  <si>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</si>
  <si>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</si>
  <si>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</si>
  <si>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</si>
  <si>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</si>
  <si>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</si>
  <si>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</si>
  <si>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</si>
  <si>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</si>
  <si>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</si>
  <si>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</si>
  <si>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</si>
  <si>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</si>
  <si>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</si>
  <si>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</si>
  <si>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</si>
  <si>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</si>
  <si>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</si>
  <si>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</si>
  <si>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</si>
  <si>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</si>
  <si>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</si>
  <si>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</si>
  <si>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</si>
  <si>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</si>
  <si>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</si>
  <si>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</si>
  <si>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</si>
  <si>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</si>
  <si>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</si>
  <si>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</si>
  <si>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</si>
  <si>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</si>
  <si>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</si>
  <si>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</si>
  <si>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</si>
  <si>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</si>
  <si>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</si>
  <si>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</si>
  <si>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</si>
  <si>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</si>
  <si>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</si>
  <si>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</si>
  <si>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</si>
  <si>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</si>
  <si>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</si>
  <si>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</si>
  <si>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</si>
  <si>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</si>
  <si>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</si>
  <si>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</si>
  <si>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</si>
  <si>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</si>
  <si>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</si>
  <si>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</si>
  <si>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</si>
  <si>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</si>
  <si>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</si>
  <si>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</si>
  <si>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</si>
  <si>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</si>
  <si>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</si>
  <si>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</si>
  <si>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</si>
  <si>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</si>
  <si>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</si>
  <si>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</si>
  <si>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</si>
  <si>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</si>
  <si>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</si>
  <si>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</si>
  <si>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</si>
  <si>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</si>
  <si>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</si>
  <si>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</si>
  <si>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</si>
  <si>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</si>
  <si>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</si>
  <si>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</si>
  <si>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</si>
  <si>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</si>
  <si>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</si>
  <si>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</si>
  <si>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</si>
  <si>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</si>
  <si>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</si>
  <si>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</si>
  <si>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</si>
  <si>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</si>
  <si>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</si>
  <si>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</si>
  <si>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</si>
  <si>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</si>
  <si>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</si>
  <si>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</si>
  <si>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</si>
  <si>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</si>
  <si>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</si>
  <si>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</si>
  <si>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</si>
  <si>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</si>
  <si>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</si>
  <si>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</si>
  <si>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</si>
  <si>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</si>
  <si>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</si>
  <si>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</si>
  <si>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</si>
  <si>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</si>
  <si>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</si>
  <si>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</si>
  <si>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</si>
  <si>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</si>
  <si>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</si>
  <si>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</si>
  <si>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</si>
  <si>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</si>
  <si>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</si>
  <si>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</si>
  <si>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</si>
  <si>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</si>
  <si>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</si>
  <si>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</si>
  <si>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</si>
  <si>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</si>
  <si>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</si>
  <si>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</si>
  <si>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</si>
  <si>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</si>
  <si>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</si>
  <si>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</si>
  <si>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</si>
  <si>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</si>
  <si>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</si>
  <si>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</si>
  <si>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</si>
  <si>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</si>
  <si>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</si>
  <si>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</si>
  <si>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</si>
  <si>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</si>
  <si>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</si>
  <si>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</si>
  <si>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</si>
  <si>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</si>
  <si>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</si>
  <si>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</si>
  <si>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</si>
  <si>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</si>
  <si>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</si>
  <si>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</si>
  <si>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</si>
  <si>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</si>
  <si>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</si>
  <si>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</si>
  <si>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</si>
  <si>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</si>
  <si>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</si>
  <si>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</si>
  <si>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</si>
  <si>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</si>
  <si>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</si>
  <si>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</si>
  <si>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</si>
  <si>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</si>
  <si>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</si>
  <si>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</si>
  <si>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</si>
  <si>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</si>
  <si>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</si>
  <si>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</si>
  <si>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</si>
  <si>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</si>
  <si>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</si>
  <si>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</si>
  <si>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</si>
  <si>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</si>
  <si>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</si>
  <si>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</si>
  <si>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</si>
  <si>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</si>
  <si>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</si>
  <si>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</si>
  <si>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</si>
  <si>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</si>
  <si>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</si>
  <si>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</si>
  <si>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</si>
  <si>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</si>
  <si>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</si>
  <si>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</si>
  <si>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</si>
  <si>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</si>
  <si>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</si>
  <si>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</si>
  <si>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</si>
  <si>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</si>
  <si>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</si>
  <si>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</si>
  <si>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</si>
  <si>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</si>
  <si>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</si>
  <si>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</si>
  <si>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</si>
  <si>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</si>
  <si>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</si>
  <si>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</si>
  <si>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</si>
  <si>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</si>
  <si>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</si>
  <si>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</si>
  <si>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</si>
  <si>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</si>
  <si>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</si>
  <si>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</si>
  <si>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</si>
  <si>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</si>
  <si>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</si>
  <si>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</si>
  <si>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</si>
  <si>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</si>
  <si>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</si>
  <si>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</si>
  <si>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</si>
  <si>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</si>
  <si>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</si>
  <si>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</si>
  <si>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</si>
  <si>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</si>
  <si>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</si>
  <si>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</si>
  <si>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</si>
  <si>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</si>
  <si>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</si>
  <si>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</si>
  <si>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</si>
  <si>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</si>
  <si>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</si>
  <si>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</si>
  <si>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</si>
  <si>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</si>
  <si>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</si>
  <si>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</si>
  <si>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</si>
  <si>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</si>
  <si>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</si>
  <si>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</si>
  <si>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</si>
  <si>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</si>
  <si>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</si>
  <si>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</si>
  <si>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</si>
  <si>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</si>
  <si>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</si>
  <si>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</si>
  <si>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</si>
  <si>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</si>
  <si>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</si>
  <si>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</si>
  <si>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</si>
  <si>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</si>
  <si>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</si>
  <si>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</si>
  <si>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</si>
  <si>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</si>
  <si>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</si>
  <si>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</si>
  <si>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</si>
  <si>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</si>
  <si>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</si>
  <si>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</si>
  <si>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</si>
  <si>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</si>
  <si>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</si>
  <si>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</si>
  <si>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</si>
  <si>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</si>
  <si>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</si>
  <si>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</si>
  <si>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</si>
  <si>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</si>
  <si>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</si>
  <si>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</si>
  <si>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</si>
  <si>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</si>
  <si>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</si>
  <si>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</si>
  <si>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</si>
  <si>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</si>
  <si>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</si>
  <si>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</si>
  <si>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</si>
  <si>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</si>
  <si>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</si>
  <si>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</si>
  <si>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</si>
  <si>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</si>
  <si>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</si>
  <si>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</si>
  <si>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</si>
  <si>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</si>
  <si>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</si>
  <si>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</si>
  <si>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</si>
  <si>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</si>
  <si>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</si>
  <si>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</si>
  <si>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</si>
  <si>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</si>
  <si>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</si>
  <si>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</si>
  <si>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</si>
  <si>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</si>
  <si>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</si>
  <si>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</si>
  <si>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</si>
  <si>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</si>
  <si>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</si>
  <si>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</si>
  <si>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</si>
  <si>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</si>
  <si>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</si>
  <si>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</si>
  <si>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</si>
  <si>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</si>
  <si>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</si>
  <si>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</si>
  <si>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</si>
  <si>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</si>
  <si>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</si>
  <si>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</si>
  <si>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</si>
  <si>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</si>
  <si>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</si>
  <si>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</si>
  <si>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</si>
  <si>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</si>
  <si>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</si>
  <si>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</si>
  <si>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</si>
  <si>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</si>
  <si>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</si>
  <si>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</si>
  <si>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</si>
  <si>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</si>
  <si>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</si>
  <si>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</si>
  <si>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</si>
  <si>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</si>
  <si>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</si>
  <si>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</si>
  <si>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</si>
  <si>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</si>
  <si>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</si>
  <si>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</si>
  <si>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</si>
  <si>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</si>
  <si>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</si>
  <si>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</si>
  <si>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</si>
  <si>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</si>
  <si>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</si>
  <si>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</si>
  <si>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</si>
  <si>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</si>
  <si>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</si>
  <si>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</si>
  <si>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</si>
  <si>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</si>
  <si>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</si>
  <si>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</si>
  <si>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</si>
  <si>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</si>
  <si>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</si>
  <si>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</si>
  <si>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</si>
  <si>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</si>
  <si>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</si>
  <si>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</si>
  <si>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</si>
  <si>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</si>
  <si>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</si>
  <si>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</si>
  <si>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</si>
  <si>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</si>
  <si>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</si>
  <si>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</si>
  <si>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</si>
  <si>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</si>
  <si>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</si>
  <si>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</si>
  <si>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</si>
  <si>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</si>
  <si>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</si>
  <si>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</si>
  <si>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</si>
  <si>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</si>
  <si>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</si>
  <si>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</si>
  <si>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</si>
  <si>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</si>
  <si>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</si>
  <si>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</si>
  <si>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</si>
  <si>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</si>
  <si>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</si>
  <si>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</si>
  <si>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</si>
  <si>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</si>
  <si>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</si>
  <si>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</si>
  <si>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</si>
  <si>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</si>
  <si>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</si>
  <si>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</si>
  <si>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</si>
  <si>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</si>
  <si>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</si>
  <si>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</si>
  <si>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</si>
  <si>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</si>
  <si>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</si>
  <si>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</si>
  <si>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</si>
  <si>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</si>
  <si>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</si>
  <si>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</si>
  <si>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</si>
  <si>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</si>
  <si>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</si>
  <si>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</si>
  <si>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</si>
  <si>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</si>
  <si>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</si>
  <si>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</si>
  <si>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</si>
  <si>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</si>
  <si>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</si>
  <si>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</si>
  <si>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</si>
  <si>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</si>
  <si>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</si>
  <si>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</si>
  <si>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</si>
  <si>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</si>
  <si>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</si>
  <si>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</si>
  <si>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</si>
  <si>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</si>
  <si>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</si>
  <si>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</si>
  <si>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</si>
  <si>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</si>
  <si>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</si>
  <si>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</si>
  <si>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</si>
  <si>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</si>
  <si>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</si>
  <si>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</si>
  <si>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</si>
  <si>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</si>
  <si>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</si>
  <si>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</si>
  <si>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</si>
  <si>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</si>
  <si>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</si>
  <si>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</si>
  <si>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</si>
  <si>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</si>
  <si>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</si>
  <si>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</si>
  <si>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</si>
  <si>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</si>
  <si>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</si>
  <si>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</si>
  <si>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</si>
  <si>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</si>
  <si>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</si>
  <si>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</si>
  <si>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</si>
  <si>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</si>
  <si>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</si>
  <si>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</si>
  <si>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</si>
  <si>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</si>
  <si>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</si>
  <si>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</si>
  <si>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</si>
  <si>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</si>
  <si>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</si>
  <si>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</si>
  <si>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</si>
  <si>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</si>
  <si>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</si>
  <si>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</si>
  <si>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</si>
  <si>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</si>
  <si>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</si>
  <si>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</si>
  <si>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</si>
  <si>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</si>
  <si>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</si>
  <si>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</si>
  <si>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</si>
  <si>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</si>
  <si>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</si>
  <si>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</si>
  <si>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</si>
  <si>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</si>
  <si>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</si>
  <si>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</si>
  <si>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</si>
  <si>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</si>
  <si>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</si>
  <si>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</si>
  <si>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</si>
  <si>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</si>
  <si>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</si>
  <si>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</si>
  <si>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</si>
  <si>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</si>
  <si>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</si>
  <si>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</si>
  <si>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</si>
  <si>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</si>
  <si>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</si>
  <si>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</si>
  <si>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</si>
  <si>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</si>
  <si>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</si>
  <si>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</si>
  <si>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</si>
  <si>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</si>
  <si>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</si>
  <si>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</si>
  <si>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</si>
  <si>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</si>
  <si>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</si>
  <si>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</si>
  <si>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</si>
  <si>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</si>
  <si>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</si>
  <si>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</si>
  <si>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</si>
  <si>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</si>
  <si>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</si>
  <si>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</si>
  <si>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</si>
  <si>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</si>
  <si>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</si>
  <si>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</si>
  <si>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</si>
  <si>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</si>
  <si>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</si>
  <si>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</si>
  <si>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</si>
  <si>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</si>
  <si>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</si>
  <si>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</si>
  <si>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</si>
  <si>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</si>
  <si>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</si>
  <si>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</si>
  <si>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</si>
  <si>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</si>
  <si>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</si>
  <si>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</si>
  <si>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</si>
  <si>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</si>
  <si>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</si>
  <si>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</si>
  <si>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</si>
  <si>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</si>
  <si>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</si>
  <si>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</si>
  <si>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</si>
  <si>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</si>
  <si>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</si>
  <si>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</si>
  <si>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</si>
  <si>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</si>
  <si>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</si>
  <si>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</si>
  <si>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</si>
  <si>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</si>
  <si>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</si>
  <si>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</si>
  <si>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</si>
  <si>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</si>
  <si>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</si>
  <si>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</si>
  <si>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</si>
  <si>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</si>
  <si>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</si>
  <si>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</si>
  <si>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</si>
  <si>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</si>
  <si>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</si>
  <si>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</si>
  <si>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</si>
  <si>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</si>
  <si>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</si>
  <si>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</si>
  <si>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</si>
  <si>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</si>
  <si>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</si>
  <si>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</si>
  <si>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</si>
  <si>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</si>
  <si>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</si>
  <si>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</si>
  <si>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</si>
  <si>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</si>
  <si>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</si>
  <si>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</si>
  <si>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</si>
  <si>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</si>
  <si>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</si>
  <si>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</si>
  <si>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</si>
  <si>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</si>
  <si>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</si>
  <si>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</si>
  <si>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</si>
  <si>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</si>
  <si>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</si>
  <si>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</si>
  <si>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</si>
  <si>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</si>
  <si>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</si>
  <si>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</si>
  <si>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</si>
  <si>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</si>
  <si>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</si>
  <si>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</si>
  <si>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</si>
  <si>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</si>
  <si>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</si>
  <si>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</si>
  <si>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</si>
  <si>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</si>
  <si>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</si>
  <si>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</si>
  <si>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</si>
  <si>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</si>
  <si>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</si>
  <si>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</si>
  <si>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</si>
  <si>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</si>
  <si>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</si>
  <si>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</si>
  <si>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</si>
  <si>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</si>
  <si>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</si>
  <si>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</si>
  <si>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</si>
  <si>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</si>
  <si>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</si>
  <si>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</si>
  <si>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</si>
  <si>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</si>
  <si>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</si>
  <si>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</si>
  <si>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</si>
  <si>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</si>
  <si>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</si>
  <si>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</si>
  <si>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</si>
  <si>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</si>
  <si>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</si>
  <si>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</si>
  <si>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</si>
  <si>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</si>
  <si>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</si>
  <si>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</si>
  <si>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</si>
  <si>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</si>
  <si>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</si>
  <si>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</si>
  <si>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</si>
  <si>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</si>
  <si>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</si>
  <si>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</si>
  <si>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</si>
  <si>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</si>
  <si>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</si>
  <si>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</si>
  <si>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</si>
  <si>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</si>
  <si>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</si>
  <si>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</si>
  <si>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</si>
  <si>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</si>
  <si>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</si>
  <si>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</si>
  <si>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</si>
  <si>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</si>
  <si>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</si>
  <si>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</si>
  <si>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</si>
  <si>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</si>
  <si>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</si>
  <si>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</si>
  <si>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</si>
  <si>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</si>
  <si>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</si>
  <si>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</si>
  <si>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</si>
  <si>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</si>
  <si>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</si>
  <si>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</si>
  <si>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</si>
  <si>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</si>
  <si>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</si>
  <si>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</si>
  <si>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</si>
  <si>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</si>
  <si>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</si>
  <si>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</si>
  <si>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</si>
  <si>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</si>
  <si>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</si>
  <si>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</si>
  <si>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</si>
  <si>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</si>
  <si>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</si>
  <si>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</si>
  <si>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</si>
  <si>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</si>
  <si>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</si>
  <si>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</si>
  <si>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</si>
  <si>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</si>
  <si>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</si>
  <si>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</si>
  <si>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</si>
  <si>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</si>
  <si>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</si>
  <si>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</si>
  <si>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</si>
  <si>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</si>
  <si>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</si>
  <si>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</si>
  <si>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</si>
  <si>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</si>
  <si>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</si>
  <si>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</si>
  <si>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</si>
  <si>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</si>
  <si>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</si>
  <si>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</si>
  <si>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</si>
  <si>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</si>
  <si>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</si>
  <si>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</si>
  <si>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</si>
  <si>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</si>
  <si>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</si>
  <si>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</si>
  <si>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</si>
  <si>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</si>
  <si>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</si>
  <si>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</si>
  <si>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</si>
  <si>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</si>
  <si>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</si>
  <si>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</si>
  <si>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</si>
  <si>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</si>
  <si>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</si>
  <si>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</si>
  <si>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</si>
  <si>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</si>
  <si>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</si>
  <si>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</si>
  <si>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</si>
  <si>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</si>
  <si>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</si>
  <si>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</si>
  <si>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</si>
  <si>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</si>
  <si>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</si>
  <si>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</si>
  <si>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</si>
  <si>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</si>
  <si>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</si>
  <si>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</si>
  <si>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</si>
  <si>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</si>
  <si>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</si>
  <si>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</si>
  <si>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</si>
  <si>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</si>
  <si>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</si>
  <si>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</si>
  <si>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</si>
  <si>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</si>
  <si>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</si>
  <si>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</si>
  <si>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</si>
  <si>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</si>
  <si>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</si>
  <si>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</si>
  <si>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</si>
  <si>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</si>
  <si>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</si>
  <si>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</si>
  <si>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</si>
  <si>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</si>
  <si>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</si>
  <si>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</si>
  <si>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</si>
  <si>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</si>
  <si>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</si>
  <si>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</si>
  <si>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</si>
  <si>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</si>
  <si>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</si>
  <si>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</si>
  <si>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</si>
  <si>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</si>
  <si>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</si>
  <si>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</si>
  <si>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</si>
  <si>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</si>
  <si>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</si>
  <si>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</si>
  <si>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</si>
  <si>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</si>
  <si>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</si>
  <si>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</si>
  <si>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</si>
  <si>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</si>
  <si>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</si>
  <si>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</si>
  <si>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</si>
  <si>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</si>
  <si>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</si>
  <si>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</si>
  <si>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</si>
  <si>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</si>
  <si>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</si>
  <si>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</si>
  <si>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</si>
  <si>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</si>
  <si>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</si>
  <si>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</si>
  <si>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</si>
  <si>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</si>
  <si>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</si>
  <si>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</si>
  <si>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</si>
  <si>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</si>
  <si>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</si>
  <si>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</si>
  <si>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</si>
  <si>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</si>
  <si>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</si>
  <si>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</si>
  <si>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</si>
  <si>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</si>
  <si>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</si>
  <si>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</si>
  <si>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</si>
  <si>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</si>
  <si>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</si>
  <si>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</si>
  <si>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</si>
  <si>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</si>
  <si>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</si>
  <si>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</si>
  <si>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</si>
  <si>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</si>
  <si>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</si>
  <si>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</si>
  <si>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</si>
  <si>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</si>
  <si>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</si>
  <si>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</si>
  <si>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</si>
  <si>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</si>
  <si>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</si>
  <si>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</si>
  <si>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</si>
  <si>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</si>
  <si>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</si>
  <si>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</si>
  <si>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</si>
  <si>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</si>
  <si>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</si>
  <si>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</si>
  <si>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</si>
  <si>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</si>
  <si>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</si>
  <si>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</si>
  <si>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</si>
  <si>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</si>
  <si>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</si>
  <si>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</si>
  <si>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</si>
  <si>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</si>
  <si>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</si>
  <si>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</si>
  <si>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</si>
  <si>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</si>
  <si>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</si>
  <si>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</si>
  <si>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</si>
  <si>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</si>
  <si>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</si>
  <si>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</si>
  <si>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</si>
  <si>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</si>
  <si>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</si>
  <si>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</si>
  <si>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</si>
  <si>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</si>
  <si>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</si>
  <si>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</si>
  <si>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</si>
  <si>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</si>
  <si>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</si>
  <si>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</si>
  <si>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</si>
  <si>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</si>
  <si>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</si>
  <si>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</si>
  <si>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</si>
  <si>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</si>
  <si>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</si>
  <si>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</si>
  <si>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</si>
  <si>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</si>
  <si>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</si>
  <si>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</si>
  <si>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</si>
  <si>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</si>
  <si>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</si>
  <si>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</si>
  <si>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</si>
  <si>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</si>
  <si>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</si>
  <si>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</si>
  <si>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</si>
  <si>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</si>
  <si>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</si>
  <si>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</si>
  <si>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</si>
  <si>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</si>
  <si>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</si>
  <si>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</si>
  <si>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</si>
  <si>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</si>
  <si>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</si>
  <si>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</si>
  <si>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</si>
  <si>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</si>
  <si>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</si>
  <si>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</si>
  <si>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</si>
  <si>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</si>
  <si>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</si>
  <si>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</si>
  <si>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</si>
  <si>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</si>
  <si>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</si>
  <si>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</si>
  <si>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</si>
  <si>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</si>
  <si>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</si>
  <si>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</si>
  <si>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</si>
  <si>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</si>
  <si>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</si>
  <si>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</si>
  <si>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</si>
  <si>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</si>
  <si>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</si>
  <si>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</si>
  <si>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</si>
  <si>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</si>
  <si>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</si>
  <si>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</si>
  <si>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</si>
  <si>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</si>
  <si>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</si>
  <si>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</si>
  <si>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</si>
  <si>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</si>
  <si>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</si>
  <si>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</si>
  <si>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</si>
  <si>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</si>
  <si>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</si>
  <si>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</si>
  <si>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</si>
  <si>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</si>
  <si>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</si>
  <si>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</si>
  <si>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</si>
  <si>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</si>
  <si>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</si>
  <si>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</si>
  <si>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</si>
  <si>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</si>
  <si>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</si>
  <si>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</si>
  <si>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</si>
  <si>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</si>
  <si>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</si>
  <si>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</si>
  <si>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</si>
  <si>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</si>
  <si>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</si>
  <si>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</si>
  <si>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</si>
  <si>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</si>
  <si>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</si>
  <si>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</si>
  <si>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</si>
  <si>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</si>
  <si>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</si>
  <si>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</si>
  <si>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</si>
  <si>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</si>
  <si>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</si>
  <si>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</si>
  <si>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</si>
  <si>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</si>
  <si>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</si>
  <si>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</si>
  <si>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</si>
  <si>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</si>
  <si>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</si>
  <si>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</si>
  <si>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</si>
  <si>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</si>
  <si>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</si>
  <si>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</si>
  <si>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</si>
  <si>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</si>
  <si>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</si>
  <si>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</si>
  <si>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</si>
  <si>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</si>
  <si>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</si>
  <si>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</si>
  <si>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</si>
  <si>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</si>
  <si>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</si>
  <si>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</si>
  <si>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</si>
  <si>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</si>
  <si>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</si>
  <si>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</si>
  <si>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</si>
  <si>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</si>
  <si>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</si>
  <si>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</si>
  <si>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</si>
  <si>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</si>
  <si>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</si>
  <si>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</si>
  <si>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</si>
  <si>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</si>
  <si>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</si>
  <si>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</si>
  <si>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</si>
  <si>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</si>
  <si>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</si>
  <si>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</si>
  <si>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</si>
  <si>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</si>
  <si>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</si>
  <si>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</si>
  <si>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</si>
  <si>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</si>
  <si>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</si>
  <si>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</si>
  <si>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</si>
  <si>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</si>
  <si>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</si>
  <si>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</si>
  <si>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</si>
  <si>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</si>
  <si>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</si>
  <si>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</si>
  <si>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</si>
  <si>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</si>
  <si>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</si>
  <si>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</si>
  <si>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</si>
  <si>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</si>
  <si>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</si>
  <si>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</si>
  <si>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</si>
  <si>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</si>
  <si>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</si>
  <si>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</si>
  <si>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</si>
  <si>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</si>
  <si>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</si>
  <si>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</si>
  <si>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</si>
  <si>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</si>
  <si>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</si>
  <si>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</si>
  <si>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</si>
  <si>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</si>
  <si>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</si>
  <si>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</si>
  <si>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</si>
  <si>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</si>
  <si>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</si>
  <si>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</si>
  <si>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</si>
  <si>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</si>
  <si>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</si>
  <si>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</si>
  <si>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</si>
  <si>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</si>
  <si>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</si>
  <si>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</si>
  <si>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</si>
  <si>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</si>
  <si>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</si>
  <si>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</si>
  <si>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</si>
  <si>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</si>
  <si>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</si>
  <si>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</si>
  <si>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</si>
  <si>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</si>
  <si>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</si>
  <si>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</si>
  <si>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</si>
  <si>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</si>
  <si>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</si>
  <si>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</si>
  <si>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</si>
  <si>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</si>
  <si>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</si>
  <si>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</si>
  <si>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</si>
  <si>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</si>
  <si>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</si>
  <si>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</si>
  <si>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</si>
  <si>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</si>
  <si>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</si>
  <si>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</si>
  <si>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</si>
  <si>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</si>
  <si>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</si>
  <si>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</si>
  <si>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</si>
  <si>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</si>
  <si>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</si>
  <si>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</si>
  <si>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</si>
  <si>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</si>
  <si>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</si>
  <si>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</si>
  <si>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</si>
  <si>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</si>
  <si>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</si>
  <si>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</si>
  <si>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</si>
  <si>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</si>
  <si>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</si>
  <si>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</si>
  <si>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</si>
  <si>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</si>
  <si>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</si>
  <si>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</si>
  <si>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</si>
  <si>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</si>
  <si>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</si>
  <si>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</si>
  <si>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</si>
  <si>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</si>
  <si>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</si>
  <si>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</si>
  <si>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</si>
  <si>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</si>
  <si>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</si>
  <si>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</si>
  <si>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</si>
  <si>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</si>
  <si>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</si>
  <si>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</si>
  <si>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</si>
  <si>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</si>
  <si>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</si>
  <si>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</si>
  <si>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</si>
  <si>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</si>
  <si>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</si>
  <si>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</si>
  <si>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</si>
  <si>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</si>
  <si>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</si>
  <si>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</si>
  <si>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</si>
  <si>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</si>
  <si>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</si>
  <si>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</si>
  <si>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</si>
  <si>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</si>
  <si>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</si>
  <si>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</si>
  <si>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</si>
  <si>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</si>
  <si>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</si>
  <si>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</si>
  <si>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</si>
  <si>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</si>
  <si>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</si>
  <si>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</si>
  <si>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</si>
  <si>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</si>
  <si>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</si>
  <si>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</si>
  <si>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</si>
  <si>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</si>
  <si>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</si>
  <si>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</si>
  <si>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</si>
  <si>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</si>
  <si>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</si>
  <si>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</si>
  <si>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</si>
  <si>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</si>
  <si>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</si>
  <si>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</si>
  <si>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</si>
  <si>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</si>
  <si>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</si>
  <si>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</si>
  <si>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</si>
  <si>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</si>
  <si>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</si>
  <si>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</si>
  <si>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</si>
  <si>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</si>
  <si>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</si>
  <si>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</si>
  <si>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</si>
  <si>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</si>
  <si>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</si>
  <si>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</si>
  <si>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</si>
  <si>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</si>
  <si>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</si>
  <si>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</si>
  <si>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</si>
  <si>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</si>
  <si>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</si>
  <si>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</si>
  <si>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</si>
  <si>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</si>
  <si>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</si>
  <si>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</si>
  <si>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</si>
  <si>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</si>
  <si>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</si>
  <si>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</si>
  <si>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</si>
  <si>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</si>
  <si>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</si>
  <si>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</si>
  <si>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</si>
  <si>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</si>
  <si>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</si>
  <si>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</si>
  <si>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</si>
  <si>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</si>
  <si>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</si>
  <si>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</si>
  <si>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</si>
  <si>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</si>
  <si>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</si>
  <si>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</si>
  <si>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</si>
  <si>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</si>
  <si>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</si>
  <si>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</si>
  <si>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</si>
  <si>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</si>
  <si>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</si>
  <si>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</si>
  <si>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</si>
  <si>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</si>
  <si>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</si>
  <si>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</si>
  <si>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</si>
  <si>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</si>
  <si>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</si>
  <si>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</si>
  <si>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</si>
  <si>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</si>
  <si>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</si>
  <si>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</si>
  <si>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</si>
  <si>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</si>
  <si>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</si>
  <si>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</si>
  <si>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</si>
  <si>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</si>
  <si>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</si>
  <si>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</si>
  <si>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</si>
  <si>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</si>
  <si>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</si>
  <si>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</si>
  <si>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</si>
  <si>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</si>
  <si>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</si>
  <si>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</si>
  <si>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</si>
  <si>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</si>
  <si>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</si>
  <si>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</si>
  <si>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</si>
  <si>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</si>
  <si>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</si>
  <si>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</si>
  <si>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</si>
  <si>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</si>
  <si>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</si>
  <si>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</si>
  <si>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</si>
  <si>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</si>
  <si>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</si>
  <si>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</si>
  <si>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</si>
  <si>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</si>
  <si>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</si>
  <si>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</si>
  <si>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</si>
  <si>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</si>
  <si>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</si>
  <si>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</si>
  <si>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</si>
  <si>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</si>
  <si>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</si>
  <si>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</si>
  <si>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</si>
  <si>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</si>
  <si>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</si>
  <si>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</si>
  <si>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</si>
  <si>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</si>
  <si>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</si>
  <si>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</si>
  <si>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</si>
  <si>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</si>
  <si>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</si>
  <si>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</si>
  <si>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</si>
  <si>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</si>
  <si>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</si>
  <si>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</si>
  <si>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</si>
  <si>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</si>
  <si>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</si>
  <si>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</si>
  <si>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</si>
  <si>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</si>
  <si>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</si>
  <si>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</si>
  <si>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</si>
  <si>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</si>
  <si>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</si>
  <si>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</si>
  <si>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</si>
  <si>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</si>
  <si>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</si>
  <si>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</si>
  <si>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</si>
  <si>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</si>
  <si>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</si>
  <si>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</si>
  <si>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</si>
  <si>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</si>
  <si>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</si>
  <si>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</si>
  <si>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</si>
  <si>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</si>
  <si>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</si>
  <si>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</si>
  <si>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</si>
  <si>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</si>
  <si>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</si>
  <si>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</si>
  <si>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</si>
  <si>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</si>
  <si>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</si>
  <si>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</si>
  <si>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</si>
  <si>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</si>
  <si>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</si>
  <si>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</si>
  <si>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</si>
  <si>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</si>
  <si>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</si>
  <si>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</si>
  <si>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</si>
  <si>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</si>
  <si>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</si>
  <si>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</si>
  <si>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</si>
  <si>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</si>
  <si>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</si>
  <si>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</si>
  <si>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</si>
  <si>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</si>
  <si>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</si>
  <si>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</si>
  <si>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</si>
  <si>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</si>
  <si>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</si>
  <si>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</si>
  <si>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</si>
  <si>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</si>
  <si>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</si>
  <si>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</si>
  <si>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</si>
  <si>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</si>
  <si>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</si>
  <si>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</si>
  <si>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</si>
  <si>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</si>
  <si>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</si>
  <si>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</si>
  <si>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</si>
  <si>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</si>
  <si>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</si>
  <si>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</si>
  <si>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</si>
  <si>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</si>
  <si>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</si>
  <si>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</si>
  <si>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</si>
  <si>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</si>
  <si>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</si>
  <si>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</si>
  <si>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</si>
  <si>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</si>
  <si>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</si>
  <si>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</si>
  <si>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</si>
  <si>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</si>
  <si>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</si>
  <si>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</si>
  <si>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</si>
  <si>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</si>
  <si>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</si>
  <si>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</si>
  <si>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</si>
  <si>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</si>
  <si>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</si>
  <si>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</si>
  <si>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</si>
  <si>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</si>
  <si>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</si>
  <si>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</si>
  <si>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</si>
  <si>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</si>
  <si>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</si>
  <si>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</si>
  <si>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</si>
  <si>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</si>
  <si>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</si>
  <si>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</si>
  <si>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</si>
  <si>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</si>
  <si>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</si>
  <si>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</si>
  <si>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</si>
  <si>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</si>
  <si>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</si>
  <si>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</si>
  <si>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</si>
  <si>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</si>
  <si>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</si>
  <si>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</si>
  <si>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</si>
  <si>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</si>
  <si>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</si>
  <si>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</si>
  <si>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</si>
  <si>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</si>
  <si>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</si>
  <si>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</si>
  <si>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</si>
  <si>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</si>
  <si>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</si>
  <si>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</si>
  <si>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</si>
  <si>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</si>
  <si>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</si>
  <si>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</si>
  <si>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</si>
  <si>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</si>
  <si>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</si>
  <si>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</si>
  <si>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</si>
  <si>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</si>
  <si>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</si>
  <si>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</si>
  <si>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</si>
  <si>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</si>
  <si>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</si>
  <si>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</si>
  <si>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</si>
  <si>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</si>
  <si>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</si>
  <si>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</si>
  <si>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</si>
  <si>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</si>
  <si>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</si>
  <si>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</si>
  <si>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</si>
  <si>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</si>
  <si>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</si>
  <si>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</si>
  <si>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</si>
  <si>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</si>
  <si>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</si>
  <si>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</si>
  <si>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</si>
  <si>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</si>
  <si>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</si>
  <si>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</si>
  <si>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</si>
  <si>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</si>
  <si>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</si>
  <si>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</si>
  <si>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</si>
  <si>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</si>
  <si>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</si>
  <si>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</si>
  <si>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</si>
  <si>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</si>
  <si>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</si>
  <si>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</si>
  <si>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</si>
  <si>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</si>
  <si>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</si>
  <si>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</si>
  <si>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</si>
  <si>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</si>
  <si>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</si>
  <si>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</si>
  <si>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</si>
  <si>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</si>
  <si>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</si>
  <si>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</si>
  <si>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</si>
  <si>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</si>
  <si>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</si>
  <si>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</si>
  <si>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</si>
  <si>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</si>
  <si>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</si>
  <si>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</si>
  <si>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</si>
  <si>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</si>
  <si>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</si>
  <si>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</si>
  <si>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</si>
  <si>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</si>
  <si>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</si>
  <si>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</si>
  <si>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</si>
  <si>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</si>
  <si>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</si>
  <si>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</si>
  <si>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</si>
  <si>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</si>
  <si>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</si>
  <si>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</si>
  <si>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</si>
  <si>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</si>
  <si>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</si>
  <si>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</si>
  <si>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</si>
  <si>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</si>
  <si>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</si>
  <si>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</si>
  <si>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</si>
  <si>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</si>
  <si>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</si>
  <si>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</si>
  <si>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</si>
  <si>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</si>
  <si>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</si>
  <si>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</si>
  <si>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</si>
  <si>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</si>
  <si>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</si>
  <si>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</si>
  <si>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</si>
  <si>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</si>
  <si>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</si>
  <si>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</si>
  <si>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</si>
  <si>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</si>
  <si>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</si>
  <si>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</si>
  <si>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</si>
  <si>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</si>
  <si>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</si>
  <si>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</si>
  <si>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</si>
  <si>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</si>
  <si>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</si>
  <si>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</si>
  <si>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</si>
  <si>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</si>
  <si>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</si>
  <si>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</si>
  <si>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</si>
  <si>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</si>
  <si>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</si>
  <si>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</si>
  <si>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</si>
  <si>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</si>
  <si>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</si>
  <si>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</si>
  <si>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</si>
  <si>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</si>
  <si>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</si>
  <si>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</si>
  <si>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</si>
  <si>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</si>
  <si>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</si>
  <si>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</si>
  <si>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</si>
  <si>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</si>
  <si>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</si>
  <si>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</si>
  <si>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</si>
  <si>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</si>
  <si>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</si>
  <si>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</si>
  <si>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</si>
  <si>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</si>
  <si>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</si>
  <si>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</si>
  <si>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</si>
  <si>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</si>
  <si>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</si>
  <si>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</si>
  <si>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</si>
  <si>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</si>
  <si>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</si>
  <si>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</si>
  <si>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</si>
  <si>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</si>
  <si>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</si>
  <si>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</si>
  <si>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</si>
  <si>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</si>
  <si>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</si>
  <si>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</si>
  <si>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</si>
  <si>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</si>
  <si>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</si>
  <si>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</si>
  <si>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</si>
  <si>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</si>
  <si>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</si>
  <si>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</si>
  <si>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</si>
  <si>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</si>
  <si>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</si>
  <si>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</si>
  <si>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</si>
  <si>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</si>
  <si>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</si>
  <si>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</si>
  <si>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</si>
  <si>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</si>
  <si>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</si>
  <si>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</si>
  <si>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</si>
  <si>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</si>
  <si>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</si>
  <si>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</si>
  <si>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</si>
  <si>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</si>
  <si>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</si>
  <si>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</si>
  <si>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</si>
  <si>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</si>
  <si>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</si>
  <si>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</si>
  <si>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</si>
  <si>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</si>
  <si>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</si>
  <si>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</si>
  <si>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</si>
  <si>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</si>
  <si>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</si>
  <si>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</si>
  <si>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</si>
  <si>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</si>
  <si>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</si>
  <si>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</si>
  <si>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</si>
  <si>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</si>
  <si>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</si>
  <si>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</si>
  <si>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</si>
  <si>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</si>
  <si>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</si>
  <si>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</si>
  <si>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</si>
  <si>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</si>
  <si>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</si>
  <si>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</si>
  <si>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</si>
  <si>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</si>
  <si>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</si>
  <si>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</si>
  <si>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</si>
  <si>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</si>
  <si>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</si>
  <si>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</si>
  <si>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</si>
  <si>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</si>
  <si>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</si>
  <si>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</si>
  <si>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</si>
  <si>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</si>
  <si>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</si>
  <si>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</si>
  <si>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</si>
  <si>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</si>
  <si>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</si>
  <si>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</si>
  <si>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</si>
  <si>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</si>
  <si>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</si>
  <si>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</si>
  <si>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</si>
  <si>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</si>
  <si>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</si>
  <si>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</si>
  <si>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</si>
  <si>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</si>
  <si>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</si>
  <si>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</si>
  <si>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</si>
  <si>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</si>
  <si>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</si>
  <si>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</si>
  <si>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</si>
  <si>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</si>
  <si>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</si>
  <si>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</si>
  <si>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</si>
  <si>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</si>
  <si>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</si>
  <si>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</si>
  <si>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</si>
  <si>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</si>
  <si>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</si>
  <si>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</si>
  <si>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</si>
  <si>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</si>
  <si>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</si>
  <si>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</si>
  <si>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</si>
  <si>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</si>
  <si>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</si>
  <si>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</si>
  <si>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</si>
  <si>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</si>
  <si>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</si>
  <si>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</si>
  <si>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</si>
  <si>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</si>
  <si>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</si>
  <si>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</si>
  <si>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</si>
  <si>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</si>
  <si>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</si>
  <si>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</si>
  <si>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</si>
  <si>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</si>
  <si>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</si>
  <si>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</si>
  <si>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</si>
  <si>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</si>
  <si>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</si>
  <si>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</si>
  <si>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</si>
  <si>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</si>
  <si>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</si>
  <si>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</si>
  <si>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</si>
  <si>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</si>
  <si>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</si>
  <si>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</si>
  <si>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</si>
  <si>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</si>
  <si>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</si>
  <si>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</si>
  <si>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</si>
  <si>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</si>
  <si>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</si>
  <si>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</si>
  <si>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</si>
  <si>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</si>
  <si>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</si>
  <si>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</si>
  <si>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</si>
  <si>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</si>
  <si>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</si>
  <si>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</si>
  <si>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</si>
  <si>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</si>
  <si>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</si>
  <si>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</si>
  <si>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</si>
  <si>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</si>
  <si>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</si>
  <si>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</si>
  <si>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</si>
  <si>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</si>
  <si>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</si>
  <si>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</si>
  <si>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</si>
  <si>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</si>
  <si>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</si>
  <si>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</si>
  <si>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</si>
  <si>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</si>
  <si>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</si>
  <si>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</si>
  <si>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</si>
  <si>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</si>
  <si>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</si>
  <si>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</si>
  <si>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</si>
  <si>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</si>
  <si>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</si>
  <si>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</si>
  <si>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</si>
  <si>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</si>
  <si>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</si>
  <si>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</si>
  <si>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</si>
  <si>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</si>
  <si>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</si>
  <si>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</si>
  <si>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</si>
  <si>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</si>
  <si>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</si>
  <si>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</si>
  <si>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</si>
  <si>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</si>
  <si>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</si>
  <si>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</si>
  <si>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</si>
  <si>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</si>
  <si>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</si>
  <si>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</si>
  <si>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</si>
  <si>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</si>
  <si>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</si>
  <si>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</si>
  <si>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</si>
  <si>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</si>
  <si>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</si>
  <si>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</si>
  <si>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</si>
  <si>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</si>
  <si>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</si>
  <si>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</si>
  <si>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</si>
  <si>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</si>
  <si>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</si>
  <si>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</si>
  <si>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</si>
  <si>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</si>
  <si>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</si>
  <si>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</si>
  <si>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</si>
  <si>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</si>
  <si>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</si>
  <si>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</si>
  <si>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</si>
  <si>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</si>
  <si>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</si>
  <si>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</si>
  <si>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</si>
  <si>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</si>
  <si>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</si>
  <si>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</si>
  <si>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</si>
  <si>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</si>
  <si>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</si>
  <si>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</si>
  <si>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</si>
  <si>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</si>
  <si>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</si>
  <si>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</si>
  <si>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</si>
  <si>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</si>
  <si>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</si>
  <si>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</si>
  <si>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</si>
  <si>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</si>
  <si>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</si>
  <si>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</si>
  <si>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</si>
  <si>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</si>
  <si>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</si>
  <si>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</si>
  <si>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</si>
  <si>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</si>
  <si>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</si>
  <si>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</si>
  <si>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</si>
  <si>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</si>
  <si>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</si>
  <si>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</si>
  <si>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</si>
  <si>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</si>
  <si>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</si>
  <si>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</si>
  <si>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</si>
  <si>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</si>
  <si>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</si>
  <si>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</si>
  <si>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</si>
  <si>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</si>
  <si>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</si>
  <si>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</si>
  <si>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</si>
  <si>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</si>
  <si>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</si>
  <si>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</si>
  <si>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</si>
  <si>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</si>
  <si>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</si>
  <si>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</si>
  <si>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</si>
  <si>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</si>
  <si>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</si>
  <si>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</si>
  <si>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</si>
  <si>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</si>
  <si>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</si>
  <si>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</si>
  <si>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</si>
  <si>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</si>
  <si>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</si>
  <si>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</si>
  <si>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</si>
  <si>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</si>
  <si>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</si>
  <si>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</si>
  <si>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</si>
  <si>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</si>
  <si>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</si>
  <si>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</si>
  <si>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</si>
  <si>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</si>
  <si>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</si>
  <si>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</si>
  <si>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</si>
  <si>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</si>
  <si>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</si>
  <si>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</si>
  <si>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</si>
  <si>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</si>
  <si>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</si>
  <si>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</si>
  <si>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</si>
  <si>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</si>
  <si>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</si>
  <si>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</si>
  <si>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</si>
  <si>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</si>
  <si>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</si>
  <si>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</si>
  <si>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</si>
  <si>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</si>
  <si>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</si>
  <si>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</si>
  <si>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</si>
  <si>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</si>
  <si>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</si>
  <si>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</si>
  <si>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</si>
  <si>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</si>
  <si>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</si>
  <si>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</si>
  <si>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</si>
  <si>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</si>
  <si>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</si>
  <si>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</si>
  <si>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</si>
  <si>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</si>
  <si>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</si>
  <si>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</si>
  <si>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</si>
  <si>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</si>
  <si>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</si>
  <si>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</si>
  <si>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</si>
  <si>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</si>
  <si>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</si>
  <si>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</si>
  <si>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</si>
  <si>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</si>
  <si>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</si>
  <si>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</si>
  <si>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</si>
  <si>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</si>
  <si>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</si>
  <si>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</si>
  <si>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</si>
  <si>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</si>
  <si>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</si>
  <si>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</si>
  <si>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</si>
  <si>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</si>
  <si>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</si>
  <si>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</si>
  <si>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</si>
  <si>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</si>
  <si>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</si>
  <si>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</si>
  <si>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</si>
  <si>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</si>
  <si>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</si>
  <si>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</si>
  <si>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</si>
  <si>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</si>
  <si>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</si>
  <si>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</si>
  <si>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</si>
  <si>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</si>
  <si>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</si>
  <si>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</si>
  <si>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</si>
  <si>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</si>
  <si>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</si>
  <si>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</si>
  <si>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</si>
  <si>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</si>
  <si>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</si>
  <si>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</si>
  <si>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</si>
  <si>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</si>
  <si>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</si>
  <si>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</si>
  <si>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</si>
  <si>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</si>
  <si>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</si>
  <si>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</si>
  <si>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</si>
  <si>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</si>
  <si>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</si>
  <si>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</si>
  <si>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</si>
  <si>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</si>
  <si>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</si>
  <si>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</si>
  <si>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</si>
  <si>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</si>
  <si>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</si>
  <si>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</si>
  <si>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</si>
  <si>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</si>
  <si>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</si>
  <si>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</si>
  <si>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</si>
  <si>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</si>
  <si>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</si>
  <si>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</si>
  <si>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</si>
  <si>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</si>
  <si>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</si>
  <si>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</si>
  <si>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</si>
  <si>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</si>
  <si>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</si>
  <si>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</si>
  <si>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</si>
  <si>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</si>
  <si>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</si>
  <si>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</si>
  <si>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</si>
  <si>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</si>
  <si>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</si>
  <si>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</si>
  <si>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</si>
  <si>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</si>
  <si>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</si>
  <si>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</si>
  <si>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</si>
  <si>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</si>
  <si>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</si>
  <si>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</si>
  <si>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</si>
  <si>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</si>
  <si>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</si>
  <si>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</si>
  <si>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</si>
  <si>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</si>
  <si>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</si>
  <si>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</si>
  <si>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</si>
  <si>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</si>
  <si>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</si>
  <si>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</si>
  <si>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</si>
  <si>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</si>
  <si>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</si>
  <si>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</si>
  <si>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</si>
  <si>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</si>
  <si>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</si>
  <si>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</si>
  <si>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</si>
  <si>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</si>
  <si>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</si>
  <si>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</si>
  <si>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</si>
  <si>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</si>
  <si>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</si>
  <si>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</si>
  <si>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</si>
  <si>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</si>
  <si>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</si>
  <si>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</si>
  <si>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</si>
  <si>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</si>
  <si>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</si>
  <si>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</si>
  <si>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</si>
  <si>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</si>
  <si>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</si>
  <si>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</si>
  <si>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</si>
  <si>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</si>
  <si>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</si>
  <si>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</si>
  <si>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</si>
  <si>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</si>
  <si>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</si>
  <si>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</si>
  <si>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</si>
  <si>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</si>
  <si>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</si>
  <si>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</si>
  <si>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</si>
  <si>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</si>
  <si>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</si>
  <si>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</si>
  <si>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</si>
  <si>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</si>
  <si>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</si>
  <si>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</si>
  <si>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</si>
  <si>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</si>
  <si>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</si>
  <si>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</si>
  <si>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</si>
  <si>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</si>
  <si>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</si>
  <si>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</si>
  <si>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</si>
  <si>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</si>
  <si>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</si>
  <si>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</si>
  <si>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</si>
  <si>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</si>
  <si>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</si>
  <si>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</si>
  <si>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</si>
  <si>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</si>
  <si>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</si>
  <si>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</si>
  <si>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</si>
  <si>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</si>
  <si>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</si>
  <si>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</si>
  <si>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</si>
  <si>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</si>
  <si>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</si>
  <si>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</si>
  <si>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</si>
  <si>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</si>
  <si>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</si>
  <si>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</si>
  <si>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</si>
  <si>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</si>
  <si>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</si>
  <si>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</si>
  <si>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</si>
  <si>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</si>
  <si>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</si>
  <si>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</si>
  <si>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</si>
  <si>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</si>
  <si>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</si>
  <si>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</si>
  <si>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</si>
  <si>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</si>
  <si>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</si>
  <si>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</si>
  <si>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</si>
  <si>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</si>
  <si>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</si>
  <si>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</si>
  <si>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</si>
  <si>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</si>
  <si>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</si>
  <si>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</si>
  <si>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</si>
  <si>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</si>
  <si>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</si>
  <si>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</si>
  <si>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</si>
  <si>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</si>
  <si>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</si>
  <si>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</si>
  <si>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</si>
  <si>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</si>
  <si>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</si>
  <si>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</si>
  <si>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</si>
  <si>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</si>
  <si>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</si>
  <si>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</si>
  <si>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</si>
  <si>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</si>
  <si>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</si>
  <si>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</si>
  <si>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</si>
  <si>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</si>
  <si>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</si>
  <si>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</si>
  <si>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</si>
  <si>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</si>
  <si>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</si>
  <si>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</si>
  <si>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</si>
  <si>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</si>
  <si>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</si>
  <si>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</si>
  <si>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</si>
  <si>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</si>
  <si>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</si>
  <si>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</si>
  <si>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</si>
  <si>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</si>
  <si>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</si>
  <si>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</si>
  <si>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</si>
  <si>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</si>
  <si>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</si>
  <si>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</si>
  <si>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</si>
  <si>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</si>
  <si>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</si>
  <si>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</si>
  <si>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</si>
  <si>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</si>
  <si>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</si>
  <si>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</si>
  <si>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</si>
  <si>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</si>
  <si>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</si>
  <si>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</si>
  <si>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</si>
  <si>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</si>
  <si>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</si>
  <si>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</si>
  <si>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</si>
  <si>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</si>
  <si>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</si>
  <si>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</si>
  <si>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</si>
  <si>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</si>
  <si>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</si>
  <si>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</si>
  <si>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</si>
  <si>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</si>
  <si>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</si>
  <si>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</si>
  <si>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</si>
  <si>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</si>
  <si>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</si>
  <si>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</si>
  <si>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</si>
  <si>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</si>
  <si>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</si>
  <si>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</si>
  <si>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</si>
  <si>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</si>
  <si>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</si>
  <si>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</si>
  <si>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</si>
  <si>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</si>
  <si>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</si>
  <si>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</si>
  <si>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</si>
  <si>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</si>
  <si>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</si>
  <si>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</si>
  <si>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</si>
  <si>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</si>
  <si>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</si>
  <si>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</si>
  <si>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</si>
  <si>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</si>
  <si>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</si>
  <si>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</si>
  <si>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</si>
  <si>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</si>
  <si>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</si>
  <si>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</si>
  <si>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</si>
  <si>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</si>
  <si>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</si>
  <si>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</si>
  <si>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</si>
  <si>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</si>
  <si>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</si>
  <si>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</si>
  <si>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</si>
  <si>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</si>
  <si>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</si>
  <si>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</si>
  <si>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</si>
  <si>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</si>
  <si>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</si>
  <si>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</si>
  <si>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</si>
  <si>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</si>
  <si>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</si>
  <si>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</si>
  <si>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</si>
  <si>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</si>
  <si>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</si>
  <si>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</si>
  <si>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</si>
  <si>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</si>
  <si>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</si>
  <si>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</si>
  <si>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</si>
  <si>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</si>
  <si>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</si>
  <si>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</si>
  <si>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</si>
  <si>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</si>
  <si>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</si>
  <si>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</si>
  <si>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</si>
  <si>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</si>
  <si>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</si>
  <si>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</si>
  <si>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</si>
  <si>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</si>
  <si>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</si>
  <si>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</si>
  <si>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</si>
  <si>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</si>
  <si>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</si>
  <si>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</si>
  <si>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</si>
  <si>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</si>
  <si>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</si>
  <si>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</si>
  <si>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</si>
  <si>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</si>
  <si>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</si>
  <si>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</si>
  <si>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</si>
  <si>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</si>
  <si>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</si>
  <si>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</si>
  <si>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</si>
  <si>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</si>
  <si>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</si>
  <si>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</si>
  <si>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</si>
  <si>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</si>
  <si>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</si>
  <si>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</si>
  <si>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</si>
  <si>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</si>
  <si>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</si>
  <si>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</si>
  <si>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</si>
  <si>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</si>
  <si>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</si>
  <si>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</si>
  <si>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</si>
  <si>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</si>
  <si>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</si>
  <si>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</si>
  <si>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</si>
  <si>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</si>
  <si>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</si>
  <si>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</si>
  <si>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</si>
  <si>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</si>
  <si>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</si>
  <si>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</si>
  <si>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</si>
  <si>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</si>
  <si>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</si>
  <si>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</si>
  <si>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</si>
  <si>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</si>
  <si>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</si>
  <si>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</si>
  <si>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</si>
  <si>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</si>
  <si>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</si>
  <si>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</si>
  <si>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</si>
  <si>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</si>
  <si>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</si>
  <si>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</si>
  <si>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</si>
  <si>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</si>
  <si>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</si>
  <si>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</si>
  <si>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</si>
  <si>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</si>
  <si>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</si>
  <si>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</si>
  <si>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</si>
  <si>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</si>
  <si>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</si>
  <si>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</si>
  <si>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</si>
  <si>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</si>
  <si>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</si>
  <si>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</si>
  <si>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</si>
  <si>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</si>
  <si>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</si>
  <si>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</si>
  <si>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</si>
  <si>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</si>
  <si>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</si>
  <si>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</si>
  <si>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</si>
  <si>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</si>
  <si>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</si>
  <si>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</si>
  <si>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</si>
  <si>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</si>
  <si>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</si>
  <si>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</si>
  <si>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</si>
  <si>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</si>
  <si>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</si>
  <si>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</si>
  <si>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</si>
  <si>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</si>
  <si>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</si>
  <si>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</si>
  <si>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</si>
  <si>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</si>
  <si>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</si>
  <si>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</si>
  <si>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</si>
  <si>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</si>
  <si>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</si>
  <si>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</si>
  <si>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</si>
  <si>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</si>
  <si>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</si>
  <si>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</si>
  <si>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</si>
  <si>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</si>
  <si>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</si>
  <si>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</si>
  <si>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</si>
  <si>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</si>
  <si>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</si>
  <si>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</si>
  <si>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</si>
  <si>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</si>
  <si>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</si>
  <si>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</si>
  <si>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</si>
  <si>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</si>
  <si>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</si>
  <si>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</si>
  <si>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</si>
  <si>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</si>
  <si>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</si>
  <si>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</si>
  <si>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</si>
  <si>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</si>
  <si>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</si>
  <si>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</si>
  <si>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</si>
  <si>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</si>
  <si>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</si>
  <si>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</si>
  <si>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</si>
  <si>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</si>
  <si>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</si>
  <si>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</si>
  <si>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</si>
  <si>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</si>
  <si>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</si>
  <si>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</si>
  <si>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</si>
  <si>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</si>
  <si>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</si>
  <si>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</si>
  <si>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</si>
  <si>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</si>
  <si>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</si>
  <si>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</si>
  <si>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</si>
  <si>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</si>
  <si>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</si>
  <si>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</si>
  <si>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</si>
  <si>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</si>
  <si>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</si>
  <si>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</si>
  <si>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</si>
  <si>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</si>
  <si>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</si>
  <si>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</si>
  <si>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</si>
  <si>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</si>
  <si>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</si>
  <si>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</si>
  <si>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</si>
  <si>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</si>
  <si>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</si>
  <si>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</si>
  <si>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</si>
  <si>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</si>
  <si>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</si>
  <si>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</si>
  <si>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</si>
  <si>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</si>
  <si>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</si>
  <si>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</si>
  <si>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</si>
  <si>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</si>
  <si>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</si>
  <si>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</si>
  <si>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</si>
  <si>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</si>
  <si>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</si>
  <si>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</si>
  <si>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</si>
  <si>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</si>
  <si>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</si>
  <si>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</si>
  <si>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</si>
  <si>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</si>
  <si>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</si>
  <si>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</si>
  <si>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</si>
  <si>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</si>
  <si>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</si>
  <si>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</si>
  <si>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</si>
  <si>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</si>
  <si>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</si>
  <si>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</si>
  <si>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</si>
  <si>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</si>
  <si>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</si>
  <si>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</si>
  <si>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</si>
  <si>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</si>
  <si>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</si>
  <si>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</si>
  <si>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</si>
  <si>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</si>
  <si>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</si>
  <si>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</si>
  <si>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</si>
  <si>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</si>
  <si>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</si>
  <si>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</si>
  <si>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</si>
  <si>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</si>
  <si>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</si>
  <si>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</si>
  <si>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</si>
  <si>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</si>
  <si>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</si>
  <si>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</si>
  <si>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</si>
  <si>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</si>
  <si>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</si>
  <si>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</si>
  <si>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</si>
  <si>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</si>
  <si>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</si>
  <si>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</si>
  <si>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</si>
  <si>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</si>
  <si>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</si>
  <si>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</si>
  <si>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</si>
  <si>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</si>
  <si>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</si>
  <si>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</si>
  <si>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</si>
  <si>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</si>
  <si>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</si>
  <si>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</si>
  <si>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</si>
  <si>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</si>
  <si>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</si>
  <si>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</si>
  <si>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</si>
  <si>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</si>
  <si>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</si>
  <si>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</si>
  <si>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</si>
  <si>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</si>
  <si>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</si>
  <si>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</si>
  <si>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</si>
  <si>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</si>
  <si>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</si>
  <si>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</si>
  <si>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</si>
  <si>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</si>
  <si>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</si>
  <si>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</si>
  <si>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</si>
  <si>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</si>
  <si>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</si>
  <si>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</si>
  <si>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</si>
  <si>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</si>
  <si>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</si>
  <si>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</si>
  <si>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</si>
  <si>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</si>
  <si>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</si>
  <si>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</si>
  <si>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</si>
  <si>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</si>
  <si>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</si>
  <si>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</si>
  <si>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</si>
  <si>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</si>
  <si>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</si>
  <si>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</si>
  <si>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</si>
  <si>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</si>
  <si>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</si>
  <si>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</si>
  <si>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</si>
  <si>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</si>
  <si>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</si>
  <si>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</si>
  <si>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</si>
  <si>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</si>
  <si>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</si>
  <si>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</si>
  <si>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</si>
  <si>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</si>
  <si>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</si>
  <si>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</si>
  <si>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</si>
  <si>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</si>
  <si>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</si>
  <si>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</si>
  <si>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</si>
  <si>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</si>
  <si>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</si>
  <si>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</si>
  <si>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</si>
  <si>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</si>
  <si>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</si>
  <si>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</si>
  <si>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</si>
  <si>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</si>
  <si>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</si>
  <si>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</si>
  <si>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</si>
  <si>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</si>
  <si>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</si>
  <si>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</si>
  <si>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</si>
  <si>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</si>
  <si>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</si>
  <si>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</si>
  <si>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</si>
  <si>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</si>
  <si>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</si>
  <si>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</si>
  <si>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</si>
  <si>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</si>
  <si>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</si>
  <si>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</si>
  <si>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</si>
  <si>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</si>
  <si>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</si>
  <si>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</si>
  <si>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</si>
  <si>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</si>
  <si>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</si>
  <si>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</si>
  <si>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</si>
  <si>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</si>
  <si>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</si>
  <si>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</si>
  <si>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</si>
  <si>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</si>
  <si>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</si>
  <si>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</si>
  <si>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</si>
  <si>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</si>
  <si>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</si>
  <si>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</si>
  <si>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</si>
  <si>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</si>
  <si>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</si>
  <si>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</si>
  <si>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</si>
  <si>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</si>
  <si>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</si>
  <si>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</si>
  <si>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</si>
  <si>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</si>
  <si>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</si>
  <si>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</si>
  <si>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</si>
  <si>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</si>
  <si>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</si>
  <si>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</si>
  <si>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</si>
  <si>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</si>
  <si>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</si>
  <si>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</si>
  <si>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</si>
  <si>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</si>
  <si>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</si>
  <si>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</si>
  <si>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</si>
  <si>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</si>
  <si>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</si>
  <si>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</si>
  <si>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</si>
  <si>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</si>
  <si>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</si>
  <si>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</si>
  <si>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</si>
  <si>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</si>
  <si>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</si>
  <si>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</si>
  <si>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</si>
  <si>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</si>
  <si>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</si>
  <si>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</si>
  <si>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</si>
  <si>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</si>
  <si>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</si>
  <si>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</si>
  <si>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</si>
  <si>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</si>
  <si>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</si>
  <si>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</si>
  <si>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</si>
  <si>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</si>
  <si>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</si>
  <si>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</si>
  <si>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</si>
  <si>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</si>
  <si>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</si>
  <si>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</si>
  <si>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</si>
  <si>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</si>
  <si>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</si>
  <si>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</si>
  <si>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</si>
  <si>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</si>
  <si>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</si>
  <si>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</si>
  <si>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</si>
  <si>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</si>
  <si>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</si>
  <si>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</si>
  <si>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</si>
  <si>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</si>
  <si>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</si>
  <si>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</si>
  <si>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</si>
  <si>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</si>
  <si>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</si>
  <si>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</si>
  <si>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</si>
  <si>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</si>
  <si>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</si>
  <si>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</si>
  <si>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</si>
  <si>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</si>
  <si>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</si>
  <si>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</si>
  <si>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</si>
  <si>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</si>
  <si>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</si>
  <si>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</si>
  <si>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</si>
  <si>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</si>
  <si>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</si>
  <si>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</si>
  <si>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</si>
  <si>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</si>
  <si>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</si>
  <si>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</si>
  <si>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</si>
  <si>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</si>
  <si>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</si>
  <si>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</si>
  <si>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</si>
  <si>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</si>
  <si>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</si>
  <si>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</si>
  <si>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</si>
  <si>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</si>
  <si>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</si>
  <si>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</si>
  <si>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</si>
  <si>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</si>
  <si>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</si>
  <si>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</si>
  <si>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</si>
  <si>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</si>
  <si>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</si>
  <si>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</si>
  <si>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</si>
  <si>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</si>
  <si>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</si>
  <si>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</si>
  <si>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</si>
  <si>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</si>
  <si>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</si>
  <si>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</si>
  <si>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</si>
  <si>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</si>
  <si>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</si>
  <si>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</si>
  <si>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</si>
  <si>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</si>
  <si>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</si>
  <si>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</si>
  <si>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</si>
  <si>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</si>
  <si>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</si>
  <si>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</si>
  <si>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</si>
  <si>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</si>
  <si>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</si>
  <si>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</si>
  <si>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</si>
  <si>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</si>
  <si>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</si>
  <si>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</si>
  <si>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</si>
  <si>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</si>
  <si>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</si>
  <si>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</si>
  <si>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</si>
  <si>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</si>
  <si>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</si>
  <si>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</si>
  <si>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</si>
  <si>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</si>
  <si>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</si>
  <si>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</si>
  <si>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</si>
  <si>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</si>
  <si>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</si>
  <si>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</si>
  <si>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</si>
  <si>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</si>
  <si>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</si>
  <si>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</si>
  <si>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</si>
  <si>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</si>
  <si>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</si>
  <si>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</si>
  <si>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</si>
  <si>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</si>
  <si>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</si>
  <si>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</si>
  <si>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</si>
  <si>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</si>
  <si>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</si>
  <si>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</si>
  <si>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</si>
  <si>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</si>
  <si>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</si>
  <si>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</si>
  <si>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</si>
  <si>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</si>
  <si>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</si>
  <si>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</si>
  <si>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</si>
  <si>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</si>
  <si>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</si>
  <si>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</si>
  <si>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</si>
  <si>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</si>
  <si>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</si>
  <si>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</si>
  <si>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</si>
  <si>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</si>
  <si>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</si>
  <si>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</si>
  <si>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</si>
  <si>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</si>
  <si>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</si>
  <si>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</si>
  <si>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</si>
  <si>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</si>
  <si>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</si>
  <si>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</si>
  <si>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</si>
  <si>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</si>
  <si>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</si>
  <si>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</si>
  <si>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</si>
  <si>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</si>
  <si>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</si>
  <si>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</si>
  <si>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</si>
  <si>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</si>
  <si>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</si>
  <si>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</si>
  <si>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</si>
  <si>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</si>
  <si>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</si>
  <si>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</si>
  <si>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</si>
  <si>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</si>
  <si>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</si>
  <si>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</si>
  <si>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</si>
  <si>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</si>
  <si>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</si>
  <si>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</si>
  <si>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</si>
  <si>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</si>
  <si>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</si>
  <si>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</si>
  <si>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</si>
  <si>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</si>
  <si>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</si>
  <si>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</si>
  <si>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</si>
  <si>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</si>
  <si>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</si>
  <si>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</si>
  <si>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</si>
  <si>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</si>
  <si>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</si>
  <si>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</si>
  <si>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</si>
  <si>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</si>
  <si>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</si>
  <si>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</si>
  <si>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</si>
  <si>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</si>
  <si>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</si>
  <si>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</si>
  <si>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</si>
  <si>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</si>
  <si>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</si>
  <si>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</si>
  <si>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</si>
  <si>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</si>
  <si>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</si>
  <si>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</si>
  <si>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</si>
  <si>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</si>
  <si>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</si>
  <si>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</si>
  <si>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</si>
  <si>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</si>
  <si>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</si>
  <si>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</si>
  <si>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</si>
  <si>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</si>
  <si>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</si>
  <si>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</si>
  <si>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</si>
  <si>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</si>
  <si>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</si>
  <si>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</si>
  <si>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</si>
  <si>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</si>
  <si>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</si>
  <si>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</si>
  <si>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</si>
  <si>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</si>
  <si>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</si>
  <si>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</si>
  <si>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</si>
  <si>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</si>
  <si>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</si>
  <si>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</si>
  <si>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</si>
  <si>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</si>
  <si>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</si>
  <si>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</si>
  <si>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</si>
  <si>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</si>
  <si>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</si>
  <si>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</si>
  <si>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</si>
  <si>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</si>
  <si>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</si>
  <si>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</si>
  <si>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</si>
  <si>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</si>
  <si>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</si>
  <si>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</si>
  <si>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</si>
  <si>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</si>
  <si>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</si>
  <si>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</si>
  <si>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</si>
  <si>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</si>
  <si>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</si>
  <si>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</si>
  <si>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</si>
  <si>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</si>
  <si>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</si>
  <si>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</si>
  <si>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</si>
  <si>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</si>
  <si>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</si>
  <si>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</si>
  <si>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</si>
  <si>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</si>
  <si>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</si>
  <si>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</si>
  <si>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</si>
  <si>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</si>
  <si>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</si>
  <si>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</si>
  <si>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</si>
  <si>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</si>
  <si>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</si>
  <si>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</si>
  <si>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</si>
  <si>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</si>
  <si>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</si>
  <si>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</si>
  <si>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</si>
  <si>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</si>
  <si>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</si>
  <si>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</si>
  <si>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</si>
  <si>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</si>
  <si>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</si>
  <si>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</si>
  <si>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</si>
  <si>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</si>
  <si>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</si>
  <si>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</si>
  <si>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</si>
  <si>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</si>
  <si>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</si>
  <si>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</si>
  <si>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</si>
  <si>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</si>
  <si>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</si>
  <si>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</si>
  <si>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</si>
  <si>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</si>
  <si>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</si>
  <si>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</si>
  <si>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</si>
  <si>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</si>
  <si>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</si>
  <si>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</si>
  <si>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</si>
  <si>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</si>
  <si>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</si>
  <si>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</si>
  <si>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</si>
  <si>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</si>
  <si>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</si>
  <si>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</si>
  <si>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</si>
  <si>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</si>
  <si>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</si>
  <si>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</si>
  <si>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</si>
  <si>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</si>
  <si>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</si>
  <si>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</si>
  <si>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</si>
  <si>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</si>
  <si>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</si>
  <si>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</si>
  <si>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</si>
  <si>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</si>
  <si>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</si>
  <si>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</si>
  <si>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</si>
  <si>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</si>
  <si>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</si>
  <si>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</si>
  <si>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</si>
  <si>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</si>
  <si>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</si>
  <si>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</si>
  <si>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</si>
  <si>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</si>
  <si>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</si>
  <si>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</si>
  <si>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</si>
  <si>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</si>
  <si>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</si>
  <si>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</si>
  <si>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</si>
  <si>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</si>
  <si>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</si>
  <si>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</si>
  <si>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</si>
  <si>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</si>
  <si>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</si>
  <si>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</si>
  <si>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</si>
  <si>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</si>
  <si>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</si>
  <si>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</si>
  <si>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</si>
  <si>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</si>
  <si>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</si>
  <si>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</si>
  <si>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</si>
  <si>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</si>
  <si>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</si>
  <si>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</si>
  <si>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</si>
  <si>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</si>
  <si>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</si>
  <si>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</si>
  <si>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</si>
  <si>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</si>
  <si>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</si>
  <si>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</si>
  <si>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</si>
  <si>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</si>
  <si>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</si>
  <si>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</si>
  <si>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</si>
  <si>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</si>
  <si>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</si>
  <si>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</si>
  <si>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</si>
  <si>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</si>
  <si>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</si>
  <si>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</si>
  <si>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</si>
  <si>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</si>
  <si>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</si>
  <si>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</si>
  <si>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</si>
  <si>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</si>
  <si>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</si>
  <si>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</si>
  <si>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</si>
  <si>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</si>
  <si>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</si>
  <si>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</si>
  <si>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</si>
  <si>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</si>
  <si>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</si>
  <si>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</si>
  <si>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</si>
  <si>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</si>
  <si>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</si>
  <si>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</si>
  <si>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</si>
  <si>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</si>
  <si>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</si>
  <si>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</si>
  <si>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</si>
  <si>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</si>
  <si>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</si>
  <si>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</si>
  <si>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</si>
  <si>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</si>
  <si>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</si>
  <si>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</si>
  <si>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</si>
  <si>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</si>
  <si>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</si>
  <si>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</si>
  <si>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</si>
  <si>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</si>
  <si>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</si>
  <si>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</si>
  <si>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</si>
  <si>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</si>
  <si>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</si>
  <si>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</si>
  <si>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</si>
  <si>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</si>
  <si>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</si>
  <si>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</si>
  <si>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</si>
  <si>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</si>
  <si>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</si>
  <si>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</si>
  <si>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</si>
  <si>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</si>
  <si>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</si>
  <si>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</si>
  <si>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</si>
  <si>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</si>
  <si>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</si>
  <si>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</si>
  <si>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</si>
  <si>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</si>
  <si>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</si>
  <si>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</si>
  <si>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</si>
  <si>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</si>
  <si>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</si>
  <si>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</si>
  <si>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</si>
  <si>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</si>
  <si>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</si>
  <si>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</si>
  <si>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</si>
  <si>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</si>
  <si>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</si>
  <si>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</si>
  <si>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</si>
  <si>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</si>
  <si>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</si>
  <si>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</si>
  <si>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</si>
  <si>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</si>
  <si>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</si>
  <si>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</si>
  <si>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</si>
  <si>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</si>
  <si>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</si>
  <si>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</si>
  <si>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</si>
  <si>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</si>
  <si>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</si>
  <si>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</si>
  <si>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</si>
  <si>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</si>
  <si>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</si>
  <si>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</si>
  <si>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</si>
  <si>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</si>
  <si>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</si>
  <si>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</si>
  <si>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</si>
  <si>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</si>
  <si>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</si>
  <si>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</si>
  <si>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</si>
  <si>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</si>
  <si>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</si>
  <si>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</si>
  <si>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</si>
  <si>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</si>
  <si>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</si>
  <si>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</si>
  <si>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</si>
  <si>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</si>
  <si>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</si>
  <si>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</si>
  <si>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</si>
  <si>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</si>
  <si>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</si>
  <si>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</si>
  <si>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</si>
  <si>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</si>
  <si>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</si>
  <si>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</si>
  <si>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</si>
  <si>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</si>
  <si>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</si>
  <si>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</si>
  <si>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</si>
  <si>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</si>
  <si>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</si>
  <si>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</si>
  <si>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</si>
  <si>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</si>
  <si>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</si>
  <si>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</si>
  <si>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</si>
  <si>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</si>
  <si>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</si>
  <si>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</si>
  <si>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</si>
  <si>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</si>
  <si>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</si>
  <si>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</si>
  <si>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</si>
  <si>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</si>
  <si>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</si>
  <si>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</si>
  <si>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</si>
  <si>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</si>
  <si>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</si>
  <si>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</si>
  <si>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</si>
  <si>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</si>
  <si>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</si>
  <si>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</si>
  <si>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</si>
  <si>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</si>
  <si>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</si>
  <si>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</si>
  <si>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</si>
  <si>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</si>
  <si>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</si>
  <si>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</si>
  <si>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</si>
  <si>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</si>
  <si>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</si>
  <si>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</si>
  <si>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</si>
  <si>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</si>
  <si>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</si>
  <si>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</si>
  <si>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</si>
  <si>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</si>
  <si>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</si>
  <si>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</si>
  <si>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</si>
  <si>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</si>
  <si>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</si>
  <si>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</si>
  <si>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</si>
  <si>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</si>
  <si>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</si>
  <si>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</si>
  <si>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</si>
  <si>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</si>
  <si>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</si>
  <si>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</si>
  <si>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</si>
  <si>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</si>
  <si>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</si>
  <si>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</si>
  <si>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</si>
  <si>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</si>
  <si>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</si>
  <si>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</si>
  <si>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</si>
  <si>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</si>
  <si>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</si>
  <si>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</si>
  <si>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</si>
  <si>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</si>
  <si>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</si>
  <si>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</si>
  <si>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</si>
  <si>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</si>
  <si>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</si>
  <si>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</si>
  <si>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</si>
  <si>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</si>
  <si>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</si>
  <si>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</si>
  <si>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</si>
  <si>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</si>
  <si>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</si>
  <si>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</si>
  <si>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</si>
  <si>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</si>
  <si>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</si>
  <si>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</si>
  <si>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</si>
  <si>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</si>
  <si>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</si>
  <si>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</si>
  <si>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</si>
  <si>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</si>
  <si>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</si>
  <si>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</si>
  <si>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</si>
  <si>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</si>
  <si>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</si>
  <si>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</si>
  <si>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</si>
  <si>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</si>
  <si>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</si>
  <si>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</si>
  <si>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</si>
  <si>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</si>
  <si>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</si>
  <si>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</si>
  <si>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</si>
  <si>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</si>
  <si>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</si>
  <si>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</si>
  <si>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</si>
  <si>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</si>
  <si>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</si>
  <si>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</si>
  <si>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</si>
  <si>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</si>
  <si>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</si>
  <si>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</si>
  <si>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</si>
  <si>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</si>
  <si>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</si>
  <si>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</si>
  <si>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</si>
  <si>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</si>
  <si>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</si>
  <si>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</si>
  <si>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</si>
  <si>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</si>
  <si>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</si>
  <si>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</si>
  <si>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</si>
  <si>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</si>
  <si>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</si>
  <si>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</si>
  <si>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</si>
  <si>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</si>
  <si>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</si>
  <si>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</si>
  <si>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</si>
  <si>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</si>
  <si>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</si>
  <si>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</si>
  <si>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</si>
  <si>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</si>
  <si>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</si>
  <si>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</si>
  <si>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</si>
  <si>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</si>
  <si>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</si>
  <si>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</si>
  <si>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</si>
  <si>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</si>
  <si>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</si>
  <si>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</si>
  <si>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</si>
  <si>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</si>
  <si>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</si>
  <si>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</si>
  <si>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</si>
  <si>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</si>
  <si>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</si>
  <si>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</si>
  <si>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</si>
  <si>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</si>
  <si>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</si>
  <si>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</si>
  <si>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</si>
  <si>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</si>
  <si>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</si>
  <si>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</si>
  <si>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</si>
  <si>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</si>
  <si>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</si>
  <si>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</si>
  <si>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</si>
  <si>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</si>
  <si>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</si>
  <si>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</si>
  <si>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</si>
  <si>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</si>
  <si>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</si>
  <si>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</si>
  <si>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</si>
  <si>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</si>
  <si>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</si>
  <si>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</si>
  <si>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</si>
  <si>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</si>
  <si>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</si>
  <si>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</si>
  <si>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</si>
  <si>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</si>
  <si>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</si>
  <si>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</si>
  <si>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</si>
  <si>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</si>
  <si>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</si>
  <si>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</si>
  <si>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</si>
  <si>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</si>
  <si>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</si>
  <si>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</si>
  <si>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</si>
  <si>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</si>
  <si>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</si>
  <si>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</si>
  <si>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</si>
  <si>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</si>
  <si>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</si>
  <si>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</si>
  <si>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</si>
  <si>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</si>
  <si>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</si>
  <si>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</si>
  <si>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</si>
  <si>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</si>
  <si>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</si>
  <si>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</si>
  <si>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</si>
  <si>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</si>
  <si>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</si>
  <si>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</si>
  <si>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</si>
  <si>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</si>
  <si>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</si>
  <si>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</si>
  <si>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</si>
  <si>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</si>
  <si>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</si>
  <si>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</si>
  <si>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</si>
  <si>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</si>
  <si>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</si>
  <si>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</si>
  <si>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</si>
  <si>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</si>
  <si>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</si>
  <si>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</si>
  <si>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</si>
  <si>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</si>
  <si>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</si>
  <si>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</si>
  <si>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</si>
  <si>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</si>
  <si>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</si>
  <si>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</si>
  <si>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</si>
  <si>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</si>
  <si>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</si>
  <si>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</si>
  <si>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</si>
  <si>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</si>
  <si>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</si>
  <si>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</si>
  <si>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</si>
  <si>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</si>
  <si>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</si>
  <si>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</si>
  <si>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</si>
  <si>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</si>
  <si>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</si>
  <si>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</si>
  <si>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</si>
  <si>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</si>
  <si>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</si>
  <si>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</si>
  <si>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</si>
  <si>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</si>
  <si>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</si>
  <si>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</si>
  <si>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</si>
  <si>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</si>
  <si>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</si>
  <si>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</si>
  <si>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</si>
  <si>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</si>
  <si>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</si>
  <si>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</si>
  <si>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</si>
  <si>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</si>
  <si>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</si>
  <si>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</si>
  <si>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</si>
  <si>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</si>
  <si>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</si>
  <si>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</si>
  <si>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</si>
  <si>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</si>
  <si>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</si>
  <si>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</si>
  <si>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</si>
  <si>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</si>
  <si>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</si>
  <si>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</si>
  <si>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</si>
  <si>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</si>
  <si>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</si>
  <si>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</si>
  <si>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</si>
  <si>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</si>
  <si>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</si>
  <si>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</si>
  <si>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</si>
  <si>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</si>
  <si>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</si>
  <si>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</si>
  <si>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</si>
  <si>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</si>
  <si>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</si>
  <si>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</si>
  <si>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</si>
  <si>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</si>
  <si>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</si>
  <si>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</si>
  <si>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</si>
  <si>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</si>
  <si>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</si>
  <si>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</si>
  <si>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</si>
  <si>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</si>
  <si>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</si>
  <si>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</si>
  <si>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</si>
  <si>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</si>
  <si>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</si>
  <si>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</si>
  <si>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</si>
  <si>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</si>
  <si>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</si>
  <si>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</si>
  <si>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</si>
  <si>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</si>
  <si>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</si>
  <si>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</si>
  <si>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</si>
  <si>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</si>
  <si>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</si>
  <si>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</si>
  <si>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</si>
  <si>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</si>
  <si>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</si>
  <si>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</si>
  <si>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</si>
  <si>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</si>
  <si>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</si>
  <si>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</si>
  <si>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</si>
  <si>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</si>
  <si>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</si>
  <si>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</si>
  <si>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</si>
  <si>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</si>
  <si>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</si>
  <si>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</si>
  <si>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</si>
  <si>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</si>
  <si>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</si>
  <si>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</si>
  <si>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</si>
  <si>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</si>
  <si>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</si>
  <si>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</si>
  <si>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</si>
  <si>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</si>
  <si>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</si>
  <si>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</si>
  <si>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</si>
  <si>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</si>
  <si>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</si>
  <si>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</si>
  <si>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</si>
  <si>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</si>
  <si>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</si>
  <si>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</si>
  <si>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</si>
  <si>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</si>
  <si>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</si>
  <si>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</si>
  <si>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</si>
  <si>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</si>
  <si>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</si>
  <si>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</si>
  <si>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</si>
  <si>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</si>
  <si>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</si>
  <si>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</si>
  <si>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</si>
  <si>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</si>
  <si>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</si>
  <si>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</si>
  <si>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</si>
  <si>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</si>
  <si>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</si>
  <si>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</si>
  <si>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</si>
  <si>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</si>
  <si>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</si>
  <si>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</si>
  <si>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</si>
  <si>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</si>
  <si>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</si>
  <si>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</si>
  <si>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</si>
  <si>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</si>
  <si>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</si>
  <si>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</si>
  <si>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</si>
  <si>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</si>
  <si>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</si>
  <si>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</si>
  <si>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</si>
  <si>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</si>
  <si>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</si>
  <si>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</si>
  <si>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</si>
  <si>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</si>
  <si>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</si>
  <si>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</si>
  <si>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</si>
  <si>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</si>
  <si>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</si>
  <si>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</si>
  <si>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</si>
  <si>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</si>
  <si>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</si>
  <si>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</si>
  <si>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</si>
  <si>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</si>
  <si>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</si>
  <si>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</si>
  <si>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</si>
  <si>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</si>
  <si>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</si>
  <si>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</si>
  <si>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</si>
  <si>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</si>
  <si>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</si>
  <si>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</si>
  <si>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</si>
  <si>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</si>
  <si>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</si>
  <si>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</si>
  <si>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</si>
  <si>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</si>
  <si>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</si>
  <si>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</si>
  <si>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</si>
  <si>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</si>
  <si>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</si>
  <si>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</si>
  <si>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</si>
  <si>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</si>
  <si>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</si>
  <si>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</si>
  <si>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</si>
  <si>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</si>
  <si>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</si>
  <si>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</si>
  <si>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</si>
  <si>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</si>
  <si>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</si>
  <si>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</si>
  <si>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</si>
  <si>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</si>
  <si>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</si>
  <si>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</si>
  <si>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</si>
  <si>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</si>
  <si>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</si>
  <si>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</si>
  <si>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</si>
  <si>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</si>
  <si>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</si>
  <si>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</si>
  <si>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</si>
  <si>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</si>
  <si>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</si>
  <si>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</si>
  <si>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</si>
  <si>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</si>
  <si>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</si>
  <si>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</si>
  <si>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</si>
  <si>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</si>
  <si>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</si>
  <si>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</si>
  <si>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</si>
  <si>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</si>
  <si>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</si>
  <si>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</si>
  <si>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</si>
  <si>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</si>
  <si>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</si>
  <si>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</si>
  <si>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</si>
  <si>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</si>
  <si>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</si>
  <si>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</si>
  <si>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</si>
  <si>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</si>
  <si>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</si>
  <si>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</si>
  <si>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</si>
  <si>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</si>
  <si>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</si>
  <si>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</si>
  <si>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</si>
  <si>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</si>
  <si>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</si>
  <si>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</si>
  <si>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</si>
  <si>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</si>
  <si>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</si>
  <si>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</si>
  <si>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</si>
  <si>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</si>
  <si>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</si>
  <si>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</si>
  <si>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</si>
  <si>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</si>
  <si>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</si>
  <si>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</si>
  <si>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</si>
  <si>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</si>
  <si>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</si>
  <si>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</si>
  <si>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</si>
  <si>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</si>
  <si>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</si>
  <si>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</si>
  <si>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</si>
  <si>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</si>
  <si>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</si>
  <si>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</si>
  <si>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</si>
  <si>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</si>
  <si>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</si>
  <si>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</si>
  <si>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</si>
  <si>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</si>
  <si>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</si>
  <si>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</si>
  <si>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</si>
  <si>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</si>
  <si>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</si>
  <si>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</si>
  <si>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</si>
  <si>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</si>
  <si>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</si>
  <si>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</si>
  <si>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</si>
  <si>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</si>
  <si>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</si>
  <si>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</si>
  <si>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</si>
  <si>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</si>
  <si>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</si>
  <si>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</si>
  <si>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</si>
  <si>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</si>
  <si>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</si>
  <si>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</si>
  <si>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</si>
  <si>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</si>
  <si>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</si>
  <si>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</si>
  <si>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</si>
  <si>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</si>
  <si>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</si>
  <si>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</si>
  <si>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</si>
  <si>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</si>
  <si>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</si>
  <si>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</si>
  <si>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</si>
  <si>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</si>
  <si>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</si>
  <si>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</si>
  <si>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</si>
  <si>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</si>
  <si>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</si>
  <si>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</si>
  <si>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</si>
  <si>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</si>
  <si>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</si>
  <si>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</si>
  <si>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</si>
  <si>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</si>
  <si>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</si>
  <si>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</si>
  <si>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</si>
  <si>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</si>
  <si>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</si>
  <si>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</si>
  <si>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</si>
  <si>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</si>
  <si>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</si>
  <si>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</si>
  <si>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</si>
  <si>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</si>
  <si>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</si>
  <si>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</si>
  <si>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</si>
  <si>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</si>
  <si>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</si>
  <si>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</si>
  <si>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</si>
  <si>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</si>
  <si>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</si>
  <si>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</si>
  <si>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</si>
  <si>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</si>
  <si>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</si>
  <si>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</si>
  <si>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</si>
  <si>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</si>
  <si>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</si>
  <si>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</si>
  <si>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</si>
  <si>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</si>
  <si>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</si>
  <si>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</si>
  <si>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</si>
  <si>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</si>
  <si>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</si>
  <si>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</si>
  <si>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</si>
  <si>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</si>
  <si>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</si>
  <si>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</si>
  <si>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</si>
  <si>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</si>
  <si>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</si>
  <si>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</si>
  <si>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</si>
  <si>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</si>
  <si>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</si>
  <si>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</si>
  <si>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</si>
  <si>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</si>
  <si>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</si>
  <si>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</si>
  <si>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</si>
  <si>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</si>
  <si>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</si>
  <si>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</si>
  <si>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</si>
  <si>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</si>
  <si>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</si>
  <si>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</si>
  <si>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</si>
  <si>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</si>
  <si>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</si>
  <si>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</si>
  <si>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</si>
  <si>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</si>
  <si>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</si>
  <si>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</si>
  <si>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</si>
  <si>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</si>
  <si>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</si>
  <si>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</si>
  <si>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</si>
  <si>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</si>
  <si>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</si>
  <si>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</si>
  <si>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</si>
  <si>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</si>
  <si>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</si>
  <si>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</si>
  <si>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</si>
  <si>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</si>
  <si>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</si>
  <si>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</si>
  <si>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</si>
  <si>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</si>
  <si>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</si>
  <si>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</si>
  <si>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</si>
  <si>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</si>
  <si>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</si>
  <si>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</si>
  <si>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</si>
  <si>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</si>
  <si>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</si>
  <si>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</si>
  <si>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</si>
  <si>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</si>
  <si>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</si>
  <si>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</si>
  <si>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</si>
  <si>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</si>
  <si>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</si>
  <si>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</si>
  <si>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</si>
  <si>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</si>
  <si>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</si>
  <si>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</si>
  <si>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</si>
  <si>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</si>
  <si>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</si>
  <si>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</si>
  <si>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</si>
  <si>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</si>
  <si>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</si>
  <si>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</si>
  <si>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</si>
  <si>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</si>
  <si>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</si>
  <si>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</si>
  <si>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</si>
  <si>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</si>
  <si>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</si>
  <si>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</si>
  <si>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</si>
  <si>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</si>
  <si>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</si>
  <si>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</si>
  <si>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</si>
  <si>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</si>
  <si>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</si>
  <si>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</si>
  <si>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</si>
  <si>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</si>
  <si>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</si>
  <si>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</si>
  <si>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</si>
  <si>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</si>
  <si>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</si>
  <si>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</si>
  <si>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</si>
  <si>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</si>
  <si>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</si>
  <si>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</si>
  <si>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</si>
  <si>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</si>
  <si>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</si>
  <si>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</si>
  <si>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</si>
  <si>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</si>
  <si>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</si>
  <si>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</si>
  <si>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</si>
  <si>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</si>
  <si>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</si>
  <si>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</si>
  <si>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</si>
  <si>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</si>
  <si>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</si>
  <si>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</si>
  <si>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</si>
  <si>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</si>
  <si>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</si>
  <si>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</si>
  <si>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</si>
  <si>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</si>
  <si>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</si>
  <si>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</si>
  <si>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</si>
  <si>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</si>
  <si>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</si>
  <si>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</si>
  <si>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</si>
  <si>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</si>
  <si>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</si>
  <si>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</si>
  <si>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</si>
  <si>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</si>
  <si>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</si>
  <si>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</si>
  <si>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</si>
  <si>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</si>
  <si>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</si>
  <si>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</si>
  <si>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</si>
  <si>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</si>
  <si>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</si>
  <si>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</si>
  <si>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</si>
  <si>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</si>
  <si>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</si>
  <si>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</si>
  <si>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</si>
  <si>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</si>
  <si>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</si>
  <si>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</si>
  <si>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</si>
  <si>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</si>
  <si>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</si>
  <si>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</si>
  <si>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</si>
  <si>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</si>
  <si>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</si>
  <si>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</si>
  <si>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</si>
  <si>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</si>
  <si>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</si>
  <si>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</si>
  <si>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</si>
  <si>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</si>
  <si>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</si>
  <si>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</si>
  <si>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</si>
  <si>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</si>
  <si>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</si>
  <si>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</si>
  <si>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</si>
  <si>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</si>
  <si>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</si>
  <si>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</si>
  <si>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</si>
  <si>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</si>
  <si>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</si>
  <si>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</si>
  <si>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</si>
  <si>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</si>
  <si>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</si>
  <si>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</si>
  <si>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</si>
  <si>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</si>
  <si>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</si>
  <si>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</si>
  <si>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</si>
  <si>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</si>
  <si>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</si>
  <si>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</si>
  <si>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</si>
  <si>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</si>
  <si>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</si>
  <si>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</si>
  <si>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</si>
  <si>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</si>
  <si>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</si>
  <si>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</si>
  <si>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</si>
  <si>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</si>
  <si>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</si>
  <si>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</si>
  <si>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</si>
  <si>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</si>
  <si>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</si>
  <si>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</si>
  <si>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</si>
  <si>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</si>
  <si>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</si>
  <si>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</si>
  <si>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</si>
  <si>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</si>
  <si>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</si>
  <si>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</si>
  <si>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</si>
  <si>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</si>
  <si>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</si>
  <si>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</si>
  <si>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</si>
  <si>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</si>
  <si>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</si>
  <si>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</si>
  <si>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</si>
  <si>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</si>
  <si>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</si>
  <si>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</si>
  <si>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</si>
  <si>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</si>
  <si>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</si>
  <si>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</si>
  <si>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</si>
  <si>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</si>
  <si>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</si>
  <si>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</si>
  <si>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</si>
  <si>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</si>
  <si>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</si>
  <si>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</si>
  <si>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</si>
  <si>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</si>
  <si>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</si>
  <si>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</si>
  <si>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</si>
  <si>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</si>
  <si>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</si>
  <si>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</si>
  <si>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</si>
  <si>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</si>
  <si>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</si>
  <si>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</si>
  <si>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</si>
  <si>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</si>
  <si>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</si>
  <si>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</si>
  <si>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</si>
  <si>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</si>
  <si>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</si>
  <si>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</si>
  <si>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</si>
  <si>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</si>
  <si>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</si>
  <si>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</si>
  <si>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</si>
  <si>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</si>
  <si>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</si>
  <si>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</si>
  <si>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</si>
  <si>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</si>
  <si>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</si>
  <si>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</si>
  <si>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</si>
  <si>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</si>
  <si>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</si>
  <si>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</si>
  <si>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</si>
  <si>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</si>
  <si>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</si>
  <si>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</si>
  <si>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</si>
  <si>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</si>
  <si>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</si>
  <si>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</si>
  <si>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</si>
  <si>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</si>
  <si>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</si>
  <si>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</si>
  <si>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</si>
  <si>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</si>
  <si>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</si>
  <si>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</si>
  <si>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</si>
  <si>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</si>
  <si>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</si>
  <si>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</si>
  <si>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</si>
  <si>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</si>
  <si>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</si>
  <si>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</si>
  <si>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</si>
  <si>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</si>
  <si>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</si>
  <si>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</si>
  <si>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</si>
  <si>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</si>
  <si>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</si>
  <si>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</si>
  <si>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</si>
  <si>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</si>
  <si>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</si>
  <si>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</si>
  <si>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</si>
  <si>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</si>
  <si>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</si>
  <si>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</si>
  <si>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</si>
  <si>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</si>
  <si>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</si>
  <si>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</si>
  <si>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</si>
  <si>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</si>
  <si>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</si>
  <si>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</si>
  <si>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</si>
  <si>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</si>
  <si>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</si>
  <si>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</si>
  <si>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</si>
  <si>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</si>
  <si>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</si>
  <si>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</si>
  <si>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</si>
  <si>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</si>
  <si>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</si>
  <si>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</si>
  <si>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</si>
  <si>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</si>
  <si>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</si>
  <si>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</si>
  <si>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</si>
  <si>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</si>
  <si>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</si>
  <si>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</si>
  <si>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</si>
  <si>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</si>
  <si>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</si>
  <si>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</si>
  <si>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</si>
  <si>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</si>
  <si>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</si>
  <si>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</si>
  <si>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</si>
  <si>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</si>
  <si>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</si>
  <si>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</si>
  <si>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</si>
  <si>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</si>
  <si>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</si>
  <si>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</si>
  <si>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</si>
  <si>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</si>
  <si>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</si>
  <si>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</si>
  <si>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</si>
  <si>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</si>
  <si>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</si>
  <si>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</si>
  <si>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</si>
  <si>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</si>
  <si>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</si>
  <si>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</si>
  <si>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</si>
  <si>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</si>
  <si>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</si>
  <si>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</si>
  <si>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</si>
  <si>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</si>
  <si>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</si>
  <si>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</si>
  <si>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</si>
  <si>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</si>
  <si>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</si>
  <si>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</si>
  <si>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</si>
  <si>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</si>
  <si>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</si>
  <si>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</si>
  <si>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</si>
  <si>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</si>
  <si>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</si>
  <si>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</si>
  <si>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</si>
  <si>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</si>
  <si>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</si>
  <si>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</si>
  <si>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</si>
  <si>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</si>
  <si>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</si>
  <si>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</si>
  <si>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</si>
  <si>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</si>
  <si>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</si>
  <si>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</si>
  <si>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</si>
  <si>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</si>
  <si>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</si>
  <si>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</si>
  <si>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</si>
  <si>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</si>
  <si>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</si>
  <si>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</si>
  <si>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</si>
  <si>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</si>
  <si>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</si>
  <si>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</si>
  <si>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</si>
  <si>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</si>
  <si>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</si>
  <si>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</si>
  <si>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</si>
  <si>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</si>
  <si>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</si>
  <si>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</si>
  <si>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</si>
  <si>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</si>
  <si>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</si>
  <si>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</si>
  <si>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</si>
  <si>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</si>
  <si>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</si>
  <si>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</si>
  <si>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</si>
  <si>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</si>
  <si>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</si>
  <si>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</si>
  <si>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</si>
  <si>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</si>
  <si>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</si>
  <si>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</si>
  <si>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</si>
  <si>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</si>
  <si>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</si>
  <si>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</si>
  <si>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</si>
  <si>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</si>
  <si>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</si>
  <si>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</si>
  <si>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</si>
  <si>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</si>
  <si>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</si>
  <si>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</si>
  <si>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</si>
  <si>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</si>
  <si>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</si>
  <si>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</si>
  <si>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</si>
  <si>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</si>
  <si>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</si>
  <si>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</si>
  <si>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</si>
  <si>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</si>
  <si>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</si>
  <si>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</si>
  <si>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</si>
  <si>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</si>
  <si>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</si>
  <si>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</si>
  <si>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</si>
  <si>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</si>
  <si>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</si>
  <si>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</si>
  <si>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</si>
  <si>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</si>
  <si>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</si>
  <si>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</si>
  <si>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</si>
  <si>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</si>
  <si>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</si>
  <si>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</si>
  <si>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</si>
  <si>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</si>
  <si>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</si>
  <si>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</si>
  <si>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</si>
  <si>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</si>
  <si>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</si>
  <si>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</si>
  <si>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</si>
  <si>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</si>
  <si>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</si>
  <si>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</si>
  <si>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</si>
  <si>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</si>
  <si>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</si>
  <si>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</si>
  <si>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</si>
  <si>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</si>
  <si>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</si>
  <si>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</si>
  <si>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</si>
  <si>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</si>
  <si>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</si>
  <si>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</si>
  <si>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</si>
  <si>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</si>
  <si>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</si>
  <si>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</si>
  <si>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</si>
  <si>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</si>
  <si>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</si>
  <si>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</si>
  <si>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</si>
  <si>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</si>
  <si>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</si>
  <si>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</si>
  <si>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</si>
  <si>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</si>
  <si>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</si>
  <si>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</si>
  <si>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</si>
  <si>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</si>
  <si>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</si>
  <si>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</si>
  <si>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</si>
  <si>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</si>
  <si>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</si>
  <si>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</si>
  <si>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</si>
  <si>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</si>
  <si>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</si>
  <si>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</si>
  <si>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</si>
  <si>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</si>
  <si>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</si>
  <si>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</si>
  <si>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</si>
  <si>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</si>
  <si>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</si>
  <si>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</si>
  <si>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</si>
  <si>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</si>
  <si>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</si>
  <si>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</si>
  <si>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</si>
  <si>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</si>
  <si>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</si>
  <si>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</si>
  <si>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</si>
  <si>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</si>
  <si>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</si>
  <si>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</si>
  <si>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</si>
  <si>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</si>
  <si>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</si>
  <si>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</si>
  <si>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</si>
  <si>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</si>
  <si>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</si>
  <si>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</si>
  <si>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</si>
  <si>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</si>
  <si>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</si>
  <si>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</si>
  <si>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</si>
  <si>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</si>
  <si>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</si>
  <si>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</si>
  <si>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</si>
  <si>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</si>
  <si>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</si>
  <si>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</si>
  <si>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</si>
  <si>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</si>
  <si>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</si>
  <si>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</si>
  <si>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</si>
  <si>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</si>
  <si>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</si>
  <si>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</si>
  <si>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</si>
  <si>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</si>
  <si>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</si>
  <si>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</si>
  <si>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</si>
  <si>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</si>
  <si>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</si>
  <si>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</si>
  <si>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</si>
  <si>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</si>
  <si>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</si>
  <si>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</si>
  <si>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</si>
  <si>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</si>
  <si>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</si>
  <si>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</si>
  <si>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</si>
  <si>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</si>
  <si>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</si>
  <si>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</si>
  <si>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</si>
  <si>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</si>
  <si>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</si>
  <si>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</si>
  <si>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</si>
  <si>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</si>
  <si>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</si>
  <si>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</si>
  <si>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</si>
  <si>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</si>
  <si>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</si>
  <si>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</si>
  <si>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</si>
  <si>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</si>
  <si>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</si>
  <si>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</si>
  <si>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</si>
  <si>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</si>
  <si>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</si>
  <si>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</si>
  <si>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</si>
  <si>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</si>
  <si>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</si>
  <si>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</si>
  <si>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</si>
  <si>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</si>
  <si>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</si>
  <si>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</si>
  <si>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</si>
  <si>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</si>
  <si>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</si>
  <si>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</si>
  <si>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</si>
  <si>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</si>
  <si>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</si>
  <si>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</si>
  <si>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</si>
  <si>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</si>
  <si>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</si>
  <si>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</si>
  <si>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</si>
  <si>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</si>
  <si>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</si>
  <si>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</si>
  <si>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</si>
  <si>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</si>
  <si>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</si>
  <si>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</si>
  <si>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</si>
  <si>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</si>
  <si>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</si>
  <si>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</si>
  <si>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</si>
  <si>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</si>
  <si>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</si>
  <si>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</si>
  <si>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</si>
  <si>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</si>
  <si>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</si>
  <si>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</si>
  <si>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</si>
  <si>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</si>
  <si>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</si>
  <si>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</si>
  <si>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</si>
  <si>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</si>
  <si>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</si>
  <si>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</si>
  <si>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</si>
  <si>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</si>
  <si>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</si>
  <si>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</si>
  <si>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</si>
  <si>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</si>
  <si>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</si>
  <si>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</si>
  <si>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</si>
  <si>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</si>
  <si>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</si>
  <si>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</si>
  <si>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</si>
  <si>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</si>
  <si>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</si>
  <si>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</si>
  <si>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</si>
  <si>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</si>
  <si>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</si>
  <si>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</si>
  <si>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</si>
  <si>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</si>
  <si>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</si>
  <si>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</si>
  <si>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</si>
  <si>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</si>
  <si>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</si>
  <si>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</si>
  <si>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</si>
  <si>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</si>
  <si>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</si>
  <si>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</si>
  <si>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</si>
  <si>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</si>
  <si>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</si>
  <si>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</si>
  <si>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</si>
  <si>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</si>
  <si>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</si>
  <si>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</si>
  <si>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</si>
  <si>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</si>
  <si>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</si>
  <si>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</si>
  <si>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</si>
  <si>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</si>
  <si>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</si>
  <si>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</si>
  <si>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</si>
  <si>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</si>
  <si>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</si>
  <si>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</si>
  <si>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</si>
  <si>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</si>
  <si>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</si>
  <si>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</si>
  <si>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</si>
  <si>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</si>
  <si>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</si>
  <si>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</si>
  <si>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</si>
  <si>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</si>
  <si>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</si>
  <si>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</si>
  <si>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</si>
  <si>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</si>
  <si>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</si>
  <si>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</si>
  <si>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</si>
  <si>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</si>
  <si>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</si>
  <si>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</si>
  <si>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</si>
  <si>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</si>
  <si>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</si>
  <si>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</si>
  <si>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</si>
  <si>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</si>
  <si>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</si>
  <si>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</si>
  <si>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</si>
  <si>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</si>
  <si>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</si>
  <si>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</si>
  <si>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</si>
  <si>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</si>
  <si>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</si>
  <si>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</si>
  <si>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</si>
  <si>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</si>
  <si>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</si>
  <si>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</si>
  <si>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</si>
  <si>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</si>
  <si>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</si>
  <si>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</si>
  <si>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</si>
  <si>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</si>
  <si>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</si>
  <si>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</si>
  <si>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</si>
  <si>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</si>
  <si>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</si>
  <si>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</si>
  <si>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</si>
  <si>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</si>
  <si>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</si>
  <si>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</si>
  <si>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</si>
  <si>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</si>
  <si>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</si>
  <si>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</si>
  <si>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</si>
  <si>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</si>
  <si>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</si>
  <si>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</si>
  <si>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</si>
  <si>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</si>
  <si>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</si>
  <si>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</si>
  <si>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</si>
  <si>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</si>
  <si>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</si>
  <si>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</si>
  <si>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</si>
  <si>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</si>
  <si>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</si>
  <si>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</si>
  <si>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</si>
  <si>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</si>
  <si>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</si>
  <si>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</si>
  <si>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</si>
  <si>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</si>
  <si>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</si>
  <si>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</si>
  <si>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</si>
  <si>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</si>
  <si>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</si>
  <si>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</si>
  <si>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</si>
  <si>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</si>
  <si>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</si>
  <si>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</si>
  <si>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</si>
  <si>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</si>
  <si>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</si>
  <si>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</si>
  <si>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</si>
  <si>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</si>
  <si>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</si>
  <si>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</si>
  <si>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</si>
  <si>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</si>
  <si>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</si>
  <si>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</si>
  <si>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</si>
  <si>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</si>
  <si>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</si>
  <si>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</si>
  <si>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</si>
  <si>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</si>
  <si>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</si>
  <si>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</si>
  <si>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</si>
  <si>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</si>
  <si>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</si>
  <si>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</si>
  <si>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</si>
  <si>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</si>
  <si>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</si>
  <si>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</si>
  <si>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</si>
  <si>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</si>
  <si>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</si>
  <si>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</si>
  <si>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</si>
  <si>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</si>
  <si>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</si>
  <si>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</si>
  <si>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</si>
  <si>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</si>
  <si>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</si>
  <si>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</si>
  <si>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</si>
  <si>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</si>
  <si>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</si>
  <si>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</si>
  <si>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</si>
  <si>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</si>
  <si>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</si>
  <si>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</si>
  <si>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</si>
  <si>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</si>
  <si>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</si>
  <si>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</si>
  <si>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</si>
  <si>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</si>
  <si>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</si>
  <si>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</si>
  <si>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</si>
  <si>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</si>
  <si>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</si>
  <si>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</si>
  <si>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</si>
  <si>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</si>
  <si>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</si>
  <si>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</si>
  <si>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</si>
  <si>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</si>
  <si>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</si>
  <si>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</si>
  <si>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</si>
  <si>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</si>
  <si>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</si>
  <si>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</si>
  <si>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</si>
  <si>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</si>
  <si>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</si>
  <si>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</si>
  <si>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</si>
  <si>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</si>
  <si>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</si>
  <si>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</si>
  <si>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</si>
  <si>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</si>
  <si>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</si>
  <si>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</si>
  <si>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</si>
  <si>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</si>
  <si>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</si>
  <si>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</si>
  <si>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</si>
  <si>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</si>
  <si>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</si>
  <si>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</si>
  <si>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</si>
  <si>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</si>
  <si>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</si>
  <si>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</si>
  <si>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</si>
  <si>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</si>
  <si>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</si>
  <si>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</si>
  <si>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</si>
  <si>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</si>
  <si>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</si>
  <si>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</si>
  <si>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</si>
  <si>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</si>
  <si>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</si>
  <si>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</si>
  <si>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</si>
  <si>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</si>
  <si>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</si>
  <si>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</si>
  <si>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</si>
  <si>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</si>
  <si>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</si>
  <si>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</si>
  <si>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</si>
  <si>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</si>
  <si>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</si>
  <si>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</si>
  <si>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</si>
  <si>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</si>
  <si>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</si>
  <si>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</si>
  <si>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</si>
  <si>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</si>
  <si>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</si>
  <si>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</si>
  <si>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</si>
  <si>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</si>
  <si>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</si>
  <si>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</si>
  <si>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</si>
  <si>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</si>
  <si>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</si>
  <si>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</si>
  <si>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</si>
  <si>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</si>
  <si>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</si>
  <si>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</si>
  <si>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</si>
  <si>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</si>
  <si>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</si>
  <si>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</si>
  <si>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</si>
  <si>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</si>
  <si>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</si>
  <si>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</si>
  <si>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</si>
  <si>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</si>
  <si>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</si>
  <si>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</si>
  <si>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</si>
  <si>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</si>
  <si>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</si>
  <si>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</si>
  <si>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</si>
  <si>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</si>
  <si>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</si>
  <si>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</si>
  <si>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</si>
  <si>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</si>
  <si>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</si>
  <si>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</si>
  <si>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</si>
  <si>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</si>
  <si>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</si>
  <si>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</si>
  <si>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</si>
  <si>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</si>
  <si>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</si>
  <si>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</si>
  <si>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</si>
  <si>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</si>
  <si>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</si>
  <si>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</si>
  <si>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</si>
  <si>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</si>
  <si>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</si>
  <si>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</si>
  <si>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</si>
  <si>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</si>
  <si>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</si>
  <si>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</si>
  <si>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</si>
  <si>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</si>
  <si>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</si>
  <si>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</si>
  <si>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</si>
  <si>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</si>
  <si>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</si>
  <si>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</si>
  <si>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</si>
  <si>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</si>
  <si>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</si>
  <si>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</si>
  <si>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</si>
  <si>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</si>
  <si>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</si>
  <si>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</si>
  <si>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</si>
  <si>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</si>
  <si>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</si>
  <si>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</si>
  <si>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</si>
  <si>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</si>
  <si>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</si>
  <si>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</si>
  <si>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</si>
  <si>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</si>
  <si>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</si>
  <si>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</si>
  <si>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</si>
  <si>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</si>
  <si>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</si>
  <si>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</si>
  <si>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</si>
  <si>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</si>
  <si>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</si>
  <si>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</si>
  <si>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</si>
  <si>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</si>
  <si>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</si>
  <si>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</si>
  <si>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</si>
  <si>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</si>
  <si>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</si>
  <si>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</si>
  <si>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</si>
  <si>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</si>
  <si>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</si>
  <si>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</si>
  <si>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</si>
  <si>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</si>
  <si>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</si>
  <si>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</si>
  <si>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</si>
  <si>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</si>
  <si>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</si>
  <si>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</si>
  <si>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</si>
  <si>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</si>
  <si>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</si>
  <si>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</si>
  <si>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</si>
  <si>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</si>
  <si>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</si>
  <si>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</si>
  <si>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</si>
  <si>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</si>
  <si>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</si>
  <si>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</si>
  <si>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</si>
  <si>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</si>
  <si>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</si>
  <si>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</si>
  <si>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</si>
  <si>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</si>
  <si>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</si>
  <si>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</si>
  <si>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</si>
  <si>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</si>
  <si>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</si>
  <si>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</si>
  <si>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</si>
  <si>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</si>
  <si>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</si>
  <si>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</si>
  <si>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</si>
  <si>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</si>
  <si>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</si>
  <si>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</si>
  <si>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</si>
  <si>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</si>
  <si>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</si>
  <si>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</si>
  <si>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</si>
  <si>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</si>
  <si>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</si>
  <si>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</si>
  <si>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</si>
  <si>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</si>
  <si>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</si>
  <si>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</si>
  <si>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</si>
  <si>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</si>
  <si>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</si>
  <si>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</si>
  <si>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</si>
  <si>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</si>
  <si>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</si>
  <si>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</si>
  <si>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</si>
  <si>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</si>
  <si>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</si>
  <si>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</si>
  <si>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</si>
  <si>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</si>
  <si>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</si>
  <si>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</si>
  <si>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</si>
  <si>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</si>
  <si>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</si>
  <si>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</si>
  <si>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</si>
  <si>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</si>
  <si>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</si>
  <si>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</si>
  <si>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</si>
  <si>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</si>
  <si>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</si>
  <si>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</si>
  <si>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</si>
  <si>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</si>
  <si>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</si>
  <si>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</si>
  <si>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</si>
  <si>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</si>
  <si>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</si>
  <si>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</si>
  <si>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</si>
  <si>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</si>
  <si>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</si>
  <si>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</si>
  <si>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</si>
  <si>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</si>
  <si>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</si>
  <si>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</si>
  <si>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</si>
  <si>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</si>
  <si>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</si>
  <si>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</si>
  <si>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</si>
  <si>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</si>
  <si>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</si>
  <si>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</si>
  <si>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</si>
  <si>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</si>
  <si>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</si>
  <si>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</si>
  <si>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</si>
  <si>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</si>
  <si>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</si>
  <si>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</si>
  <si>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</si>
  <si>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</si>
  <si>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</si>
  <si>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</si>
  <si>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</si>
  <si>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</si>
  <si>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</si>
  <si>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</si>
  <si>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</si>
  <si>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</si>
  <si>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</si>
  <si>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</si>
  <si>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</si>
  <si>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</si>
  <si>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</si>
  <si>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</si>
  <si>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</si>
  <si>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</si>
  <si>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</si>
  <si>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</si>
  <si>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</si>
  <si>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</si>
  <si>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</si>
  <si>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</si>
  <si>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</si>
  <si>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</si>
  <si>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</si>
  <si>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</si>
  <si>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</si>
  <si>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</si>
  <si>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</si>
  <si>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</si>
  <si>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</si>
  <si>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</si>
  <si>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</si>
  <si>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</si>
  <si>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</si>
  <si>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</si>
  <si>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</si>
  <si>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</si>
  <si>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</si>
  <si>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</si>
  <si>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</si>
  <si>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</si>
  <si>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</si>
  <si>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</si>
  <si>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</si>
  <si>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</si>
  <si>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</si>
  <si>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</si>
  <si>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</si>
  <si>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</si>
  <si>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</si>
  <si>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</si>
  <si>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</si>
  <si>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</si>
  <si>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</si>
  <si>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</si>
  <si>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</si>
  <si>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</si>
  <si>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</si>
  <si>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</si>
  <si>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</si>
  <si>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</si>
  <si>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</si>
  <si>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</si>
  <si>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</si>
  <si>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</si>
  <si>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</si>
  <si>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</si>
  <si>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</si>
  <si>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</si>
  <si>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</si>
  <si>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</si>
  <si>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</si>
  <si>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</si>
  <si>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</si>
  <si>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</si>
  <si>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</si>
  <si>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</si>
  <si>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</si>
  <si>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</si>
  <si>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</si>
  <si>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</si>
  <si>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</si>
  <si>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</si>
  <si>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</si>
  <si>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</si>
  <si>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</si>
  <si>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</si>
  <si>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</si>
  <si>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</si>
  <si>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</si>
  <si>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</si>
  <si>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</si>
  <si>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</si>
  <si>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</si>
  <si>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</si>
  <si>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</si>
  <si>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</si>
  <si>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</si>
  <si>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</si>
  <si>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</si>
  <si>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</si>
  <si>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</si>
  <si>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</si>
  <si>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</si>
  <si>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</si>
  <si>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</si>
  <si>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</si>
  <si>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</si>
  <si>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</si>
  <si>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</si>
  <si>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</si>
  <si>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</si>
  <si>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</si>
  <si>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</si>
  <si>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</si>
  <si>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</si>
  <si>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</si>
  <si>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</si>
  <si>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</si>
  <si>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</si>
  <si>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</si>
  <si>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</si>
  <si>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</si>
  <si>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</si>
  <si>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</si>
  <si>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</si>
  <si>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</si>
  <si>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</si>
  <si>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</si>
  <si>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</si>
  <si>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</si>
  <si>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</si>
  <si>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</si>
  <si>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</si>
  <si>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</si>
  <si>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</si>
  <si>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</si>
  <si>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</si>
  <si>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</si>
  <si>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</si>
  <si>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</si>
  <si>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</si>
  <si>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</si>
  <si>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</si>
  <si>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</si>
  <si>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</si>
  <si>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</si>
  <si>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</si>
  <si>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</si>
  <si>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</si>
  <si>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</si>
  <si>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</si>
  <si>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</si>
  <si>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</si>
  <si>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</si>
  <si>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</si>
  <si>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</si>
  <si>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</si>
  <si>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</si>
  <si>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</si>
  <si>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</si>
  <si>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</si>
  <si>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</si>
  <si>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</si>
  <si>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</si>
  <si>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</si>
  <si>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</si>
  <si>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</si>
  <si>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</si>
  <si>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</si>
  <si>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</si>
  <si>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</si>
  <si>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</si>
  <si>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</si>
  <si>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</si>
  <si>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</si>
  <si>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</si>
  <si>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</si>
  <si>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</si>
  <si>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</si>
  <si>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</si>
  <si>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</si>
  <si>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</si>
  <si>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</si>
  <si>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</si>
  <si>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</si>
  <si>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</si>
  <si>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</si>
  <si>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</si>
  <si>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</si>
  <si>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</si>
  <si>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</si>
  <si>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</si>
  <si>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</si>
  <si>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</si>
  <si>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</si>
  <si>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</si>
  <si>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</si>
  <si>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</si>
  <si>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</si>
  <si>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</si>
  <si>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</si>
  <si>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</si>
  <si>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</si>
  <si>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</si>
  <si>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</si>
  <si>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</si>
  <si>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</si>
  <si>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</si>
  <si>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</si>
  <si>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</si>
  <si>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</si>
  <si>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</si>
  <si>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</si>
  <si>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</si>
  <si>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</si>
  <si>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</si>
  <si>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</si>
  <si>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</si>
  <si>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</si>
  <si>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</si>
  <si>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</si>
  <si>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</si>
  <si>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</si>
  <si>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</si>
  <si>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</si>
  <si>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</si>
  <si>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</si>
  <si>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</si>
  <si>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</si>
  <si>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</si>
  <si>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</si>
  <si>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</si>
  <si>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</si>
  <si>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</si>
  <si>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</si>
  <si>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</si>
  <si>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</si>
  <si>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</si>
  <si>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</si>
  <si>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</si>
  <si>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</si>
  <si>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</si>
  <si>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</si>
  <si>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</si>
  <si>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</si>
  <si>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</si>
  <si>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</si>
  <si>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</si>
  <si>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</si>
  <si>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</si>
  <si>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</si>
  <si>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</si>
  <si>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</si>
  <si>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</si>
  <si>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</si>
  <si>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</si>
  <si>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</si>
  <si>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</si>
  <si>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</si>
  <si>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</si>
  <si>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</si>
  <si>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</si>
  <si>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</si>
  <si>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</si>
  <si>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</si>
  <si>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</si>
  <si>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</si>
  <si>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</si>
  <si>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</si>
  <si>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</si>
  <si>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</si>
  <si>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</si>
  <si>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</si>
  <si>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</si>
  <si>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</si>
  <si>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</si>
  <si>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</si>
  <si>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</si>
  <si>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</si>
  <si>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</si>
  <si>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</si>
  <si>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</si>
  <si>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</si>
  <si>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</si>
  <si>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</si>
  <si>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</si>
  <si>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</si>
  <si>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</si>
  <si>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</si>
  <si>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</si>
  <si>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</si>
  <si>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</si>
  <si>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</si>
  <si>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</si>
  <si>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</si>
  <si>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</si>
  <si>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</si>
  <si>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</si>
  <si>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</si>
  <si>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</si>
  <si>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</si>
  <si>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</si>
  <si>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</si>
  <si>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</si>
  <si>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</si>
  <si>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</si>
  <si>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</si>
  <si>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</si>
  <si>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</si>
  <si>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</si>
  <si>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</si>
  <si>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</si>
  <si>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</si>
  <si>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</si>
  <si>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</si>
  <si>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</si>
  <si>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</si>
  <si>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</si>
  <si>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</si>
  <si>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</si>
  <si>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</si>
  <si>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</si>
  <si>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</si>
  <si>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</si>
  <si>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</si>
  <si>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</si>
  <si>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</si>
  <si>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</si>
  <si>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</si>
  <si>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</si>
  <si>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</si>
  <si>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</si>
  <si>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</si>
  <si>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</si>
  <si>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</si>
  <si>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</si>
  <si>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</si>
  <si>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</si>
  <si>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</si>
  <si>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</si>
  <si>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</si>
  <si>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</si>
  <si>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</si>
  <si>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</si>
  <si>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</si>
  <si>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</si>
  <si>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</si>
  <si>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</si>
  <si>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</si>
  <si>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</si>
  <si>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</si>
  <si>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</si>
  <si>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</si>
  <si>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</si>
  <si>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</si>
  <si>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</si>
  <si>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</si>
  <si>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</si>
  <si>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</si>
  <si>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</si>
  <si>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</si>
  <si>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</si>
  <si>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</si>
  <si>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</si>
  <si>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</si>
  <si>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</si>
  <si>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</si>
  <si>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</si>
  <si>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</si>
  <si>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</si>
  <si>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</si>
  <si>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</si>
  <si>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</si>
  <si>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</si>
  <si>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</si>
  <si>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</si>
  <si>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</si>
  <si>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</si>
  <si>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</si>
  <si>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</si>
  <si>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</si>
  <si>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</si>
  <si>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</si>
  <si>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</si>
  <si>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</si>
  <si>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</si>
  <si>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</si>
  <si>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</si>
  <si>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</si>
  <si>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</si>
  <si>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</si>
  <si>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</si>
  <si>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</si>
  <si>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</si>
  <si>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</si>
  <si>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</si>
  <si>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</si>
  <si>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</si>
  <si>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</si>
  <si>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</si>
  <si>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</si>
  <si>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</si>
  <si>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</si>
  <si>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</si>
  <si>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</si>
  <si>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</si>
  <si>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</si>
  <si>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</si>
  <si>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</si>
  <si>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</si>
  <si>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</si>
  <si>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</si>
  <si>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</si>
  <si>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</si>
  <si>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</si>
  <si>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</si>
  <si>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</si>
  <si>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</si>
  <si>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</si>
  <si>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</si>
  <si>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</si>
  <si>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</si>
  <si>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</si>
  <si>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</si>
  <si>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</si>
  <si>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</si>
  <si>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</si>
  <si>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</si>
  <si>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</si>
  <si>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</si>
  <si>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</si>
  <si>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</si>
  <si>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</si>
  <si>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</si>
  <si>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</si>
  <si>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</si>
  <si>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</si>
  <si>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</si>
  <si>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</si>
  <si>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</si>
  <si>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</si>
  <si>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</si>
  <si>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</si>
  <si>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</si>
  <si>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</si>
  <si>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</si>
  <si>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</si>
  <si>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</si>
  <si>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</si>
  <si>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</si>
  <si>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</si>
  <si>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</si>
  <si>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</si>
  <si>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</si>
  <si>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</si>
  <si>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</si>
  <si>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</si>
  <si>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</si>
  <si>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</si>
  <si>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</si>
  <si>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</si>
  <si>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</si>
  <si>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</si>
  <si>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</si>
  <si>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</si>
  <si>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</si>
  <si>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</si>
  <si>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</si>
  <si>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</si>
  <si>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</si>
  <si>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</si>
  <si>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</si>
  <si>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</si>
  <si>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</si>
  <si>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</si>
  <si>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</si>
  <si>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</si>
  <si>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</si>
  <si>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</si>
  <si>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</si>
  <si>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</si>
  <si>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</si>
  <si>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</si>
  <si>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</si>
  <si>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</si>
  <si>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</si>
  <si>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</si>
  <si>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</si>
  <si>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</si>
  <si>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</si>
  <si>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</si>
  <si>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</si>
  <si>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</si>
  <si>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</si>
  <si>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</si>
  <si>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</si>
  <si>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</si>
  <si>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</si>
  <si>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</si>
  <si>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</si>
  <si>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</si>
  <si>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</si>
  <si>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</si>
  <si>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</si>
  <si>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</si>
  <si>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</si>
  <si>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</si>
  <si>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</si>
  <si>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</si>
  <si>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</si>
  <si>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</si>
  <si>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</si>
  <si>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</si>
  <si>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</si>
  <si>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</si>
  <si>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</si>
  <si>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</si>
  <si>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</si>
  <si>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</si>
  <si>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</si>
  <si>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</si>
  <si>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</si>
  <si>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</si>
  <si>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</si>
  <si>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</si>
  <si>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</si>
  <si>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</si>
  <si>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</si>
  <si>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</si>
  <si>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</si>
  <si>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</si>
  <si>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</si>
  <si>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</si>
  <si>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</si>
  <si>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</si>
  <si>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</si>
  <si>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</si>
  <si>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</si>
  <si>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</si>
  <si>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</si>
  <si>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</si>
  <si>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</si>
  <si>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</si>
  <si>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</si>
  <si>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</si>
  <si>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</si>
  <si>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</si>
  <si>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</si>
  <si>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</si>
  <si>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</si>
  <si>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</si>
  <si>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</si>
  <si>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</si>
  <si>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</si>
  <si>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</si>
  <si>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</si>
  <si>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</si>
  <si>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</si>
  <si>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</si>
  <si>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</si>
  <si>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</si>
  <si>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</si>
  <si>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</si>
  <si>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</si>
  <si>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</si>
  <si>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</si>
  <si>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</si>
  <si>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</si>
  <si>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</si>
  <si>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</si>
  <si>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</si>
  <si>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</si>
  <si>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</si>
  <si>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</si>
  <si>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</si>
  <si>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</si>
  <si>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</si>
  <si>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</si>
  <si>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</si>
  <si>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</si>
  <si>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</si>
  <si>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</si>
  <si>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</si>
  <si>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</si>
  <si>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</si>
  <si>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</si>
  <si>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</si>
  <si>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</si>
  <si>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</si>
  <si>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</si>
  <si>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</si>
  <si>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</si>
  <si>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</si>
  <si>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</si>
  <si>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</si>
  <si>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</si>
  <si>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</si>
  <si>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</si>
  <si>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</si>
  <si>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</si>
  <si>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</si>
  <si>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</si>
  <si>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</si>
  <si>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</si>
  <si>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</si>
  <si>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</si>
  <si>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</si>
  <si>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</si>
  <si>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</si>
  <si>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</si>
  <si>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</si>
  <si>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</si>
  <si>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</si>
  <si>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</si>
  <si>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</si>
  <si>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</si>
  <si>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</si>
  <si>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</si>
  <si>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</si>
  <si>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</si>
  <si>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</si>
  <si>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</si>
  <si>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</si>
  <si>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</si>
  <si>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</si>
  <si>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</si>
  <si>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</si>
  <si>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</si>
  <si>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</si>
  <si>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</si>
  <si>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</si>
  <si>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</si>
  <si>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</si>
  <si>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</si>
  <si>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</si>
  <si>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</si>
  <si>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</si>
  <si>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</si>
  <si>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</si>
  <si>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</si>
  <si>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</si>
  <si>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</si>
  <si>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</si>
  <si>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</si>
  <si>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</si>
  <si>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</si>
  <si>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</si>
  <si>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</si>
  <si>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</si>
  <si>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</si>
  <si>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</si>
  <si>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</si>
  <si>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</si>
  <si>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</si>
  <si>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</si>
  <si>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</si>
  <si>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</si>
  <si>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</si>
  <si>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</si>
  <si>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</si>
  <si>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</si>
  <si>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</si>
  <si>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</si>
  <si>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</si>
  <si>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</si>
  <si>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</si>
  <si>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</si>
  <si>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</si>
  <si>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</si>
  <si>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</si>
  <si>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</si>
  <si>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</si>
  <si>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</si>
  <si>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</si>
  <si>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</si>
  <si>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</si>
  <si>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</si>
  <si>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</si>
  <si>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</si>
  <si>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</si>
  <si>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</si>
  <si>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</si>
  <si>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</si>
  <si>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</si>
  <si>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</si>
  <si>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</si>
  <si>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</si>
  <si>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</si>
  <si>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</si>
  <si>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</si>
  <si>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</si>
  <si>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</si>
  <si>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</si>
  <si>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</si>
  <si>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</si>
  <si>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</si>
  <si>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</si>
  <si>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</si>
  <si>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</si>
  <si>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</si>
  <si>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</si>
  <si>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</si>
  <si>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</si>
  <si>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</si>
  <si>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</si>
  <si>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</si>
  <si>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</si>
  <si>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</si>
  <si>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</si>
  <si>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</si>
  <si>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</si>
  <si>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</si>
  <si>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</si>
  <si>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</si>
  <si>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</si>
  <si>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</si>
  <si>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</si>
  <si>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</si>
  <si>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</si>
  <si>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</si>
  <si>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</si>
  <si>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</si>
  <si>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</si>
  <si>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</si>
  <si>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</si>
  <si>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</si>
  <si>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</si>
  <si>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</si>
  <si>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</si>
  <si>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</si>
  <si>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</si>
  <si>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</si>
  <si>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</si>
  <si>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</si>
  <si>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</si>
  <si>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</si>
  <si>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</si>
  <si>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</si>
  <si>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</si>
  <si>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</si>
  <si>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</si>
  <si>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</si>
  <si>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</si>
  <si>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</si>
  <si>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</si>
  <si>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</si>
  <si>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</si>
  <si>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</si>
  <si>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</si>
  <si>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</si>
  <si>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</si>
  <si>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</si>
  <si>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</si>
  <si>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</si>
  <si>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</si>
  <si>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</si>
  <si>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</si>
  <si>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</si>
  <si>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</si>
  <si>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</si>
  <si>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</si>
  <si>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</si>
  <si>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</si>
  <si>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</si>
  <si>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</si>
  <si>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</si>
  <si>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</si>
  <si>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</si>
  <si>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</si>
  <si>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</si>
  <si>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</si>
  <si>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</si>
  <si>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</si>
  <si>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</si>
  <si>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</si>
  <si>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</si>
  <si>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</si>
  <si>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</si>
  <si>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</si>
  <si>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</si>
  <si>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</si>
  <si>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</si>
  <si>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</si>
  <si>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</si>
  <si>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</si>
  <si>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</si>
  <si>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</si>
  <si>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</si>
  <si>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</si>
  <si>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</si>
  <si>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</si>
  <si>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</si>
  <si>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</si>
  <si>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</si>
  <si>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</si>
  <si>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</si>
  <si>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</si>
  <si>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</si>
  <si>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</si>
  <si>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</si>
  <si>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</si>
  <si>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</si>
  <si>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</si>
  <si>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</si>
  <si>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</si>
  <si>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</si>
  <si>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</si>
  <si>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</si>
  <si>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</si>
  <si>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</si>
  <si>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</si>
  <si>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</si>
  <si>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</si>
  <si>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</si>
  <si>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</si>
  <si>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</si>
  <si>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</si>
  <si>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</si>
  <si>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</si>
  <si>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</si>
  <si>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</si>
  <si>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</si>
  <si>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</si>
  <si>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</si>
  <si>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</si>
  <si>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</si>
  <si>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</si>
  <si>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</si>
  <si>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</si>
  <si>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</si>
  <si>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</si>
  <si>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</si>
  <si>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</si>
  <si>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</si>
  <si>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</si>
  <si>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</si>
  <si>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</si>
  <si>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</si>
  <si>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</si>
  <si>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</si>
  <si>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</si>
  <si>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</si>
  <si>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</si>
  <si>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</si>
  <si>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</si>
  <si>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</si>
  <si>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</si>
  <si>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</si>
  <si>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</si>
  <si>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</si>
  <si>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</si>
  <si>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</si>
  <si>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</si>
  <si>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</si>
  <si>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</si>
  <si>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</si>
  <si>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</si>
  <si>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</si>
  <si>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</si>
  <si>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</si>
  <si>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</si>
  <si>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</si>
  <si>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</si>
  <si>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</si>
  <si>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</si>
  <si>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</si>
  <si>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</si>
  <si>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</si>
  <si>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</si>
  <si>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</si>
  <si>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</si>
  <si>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</si>
  <si>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</si>
  <si>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</si>
  <si>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</si>
  <si>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</si>
  <si>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</si>
  <si>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</si>
  <si>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</si>
  <si>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</si>
  <si>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</si>
  <si>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</si>
  <si>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</si>
  <si>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</si>
  <si>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</si>
  <si>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</si>
  <si>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</si>
  <si>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</si>
  <si>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</si>
  <si>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</si>
  <si>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</si>
  <si>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</si>
  <si>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</si>
  <si>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</si>
  <si>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</si>
  <si>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</si>
  <si>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</si>
  <si>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</si>
  <si>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</si>
  <si>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</si>
  <si>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</si>
  <si>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</si>
  <si>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</si>
  <si>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</si>
  <si>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</si>
  <si>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</si>
  <si>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</si>
  <si>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</si>
  <si>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</si>
  <si>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</si>
  <si>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</si>
  <si>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</si>
  <si>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</si>
  <si>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</si>
  <si>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</si>
  <si>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</si>
  <si>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</si>
  <si>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</si>
  <si>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</si>
  <si>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</si>
  <si>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</si>
  <si>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</si>
  <si>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</si>
  <si>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</si>
  <si>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</si>
  <si>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</si>
  <si>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</si>
  <si>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</si>
  <si>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</si>
  <si>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</si>
  <si>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</si>
  <si>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</si>
  <si>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</si>
  <si>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</si>
  <si>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</si>
  <si>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</si>
  <si>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</si>
  <si>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</si>
  <si>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</si>
  <si>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</si>
  <si>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</si>
  <si>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</si>
  <si>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</si>
  <si>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</si>
  <si>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</si>
  <si>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</si>
  <si>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</si>
  <si>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</si>
  <si>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</si>
  <si>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</si>
  <si>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</si>
  <si>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</si>
  <si>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</si>
  <si>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</si>
  <si>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</si>
  <si>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</si>
  <si>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</si>
  <si>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</si>
  <si>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</si>
  <si>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</si>
  <si>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</si>
  <si>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</si>
  <si>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</si>
  <si>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</si>
  <si>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</si>
  <si>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</si>
  <si>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</si>
  <si>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</si>
  <si>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</si>
  <si>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</si>
  <si>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</si>
  <si>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</si>
  <si>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</si>
  <si>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</si>
  <si>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</si>
  <si>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</si>
  <si>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</si>
  <si>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</si>
  <si>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</si>
  <si>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</si>
  <si>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</si>
  <si>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</si>
  <si>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</si>
  <si>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</si>
  <si>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</si>
  <si>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</si>
  <si>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</si>
  <si>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</si>
  <si>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</si>
  <si>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</si>
  <si>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</si>
  <si>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</si>
  <si>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</si>
  <si>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</si>
  <si>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</si>
  <si>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</si>
  <si>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</si>
  <si>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</si>
  <si>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</si>
  <si>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</si>
  <si>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</si>
  <si>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</si>
  <si>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</si>
  <si>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</si>
  <si>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</si>
  <si>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</si>
  <si>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</si>
  <si>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</si>
  <si>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</si>
  <si>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</si>
  <si>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</si>
  <si>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</si>
  <si>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</si>
  <si>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</si>
  <si>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</si>
  <si>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</si>
  <si>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</si>
  <si>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</si>
  <si>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</si>
  <si>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</si>
  <si>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</si>
  <si>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</si>
  <si>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</si>
  <si>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</si>
  <si>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</si>
  <si>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</si>
  <si>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</si>
  <si>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</si>
  <si>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</si>
  <si>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</si>
  <si>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</si>
  <si>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</si>
  <si>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</si>
  <si>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</si>
  <si>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</si>
  <si>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</si>
  <si>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</si>
  <si>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</si>
  <si>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</si>
  <si>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</si>
  <si>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</si>
  <si>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</si>
  <si>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</si>
  <si>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</si>
  <si>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</si>
  <si>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</si>
  <si>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</si>
  <si>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</si>
  <si>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</si>
  <si>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</si>
  <si>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</si>
  <si>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</si>
  <si>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</si>
  <si>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</si>
  <si>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</si>
  <si>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</si>
  <si>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</si>
  <si>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</si>
  <si>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</si>
  <si>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</si>
  <si>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</si>
  <si>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</si>
  <si>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</si>
  <si>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</si>
  <si>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</si>
  <si>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</si>
  <si>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</si>
  <si>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</si>
  <si>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</si>
  <si>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</si>
  <si>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</si>
  <si>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</si>
  <si>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</si>
  <si>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</si>
  <si>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</si>
  <si>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</si>
  <si>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</si>
  <si>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</si>
  <si>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</si>
  <si>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</si>
  <si>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</si>
  <si>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</si>
  <si>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</si>
  <si>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</si>
  <si>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</si>
  <si>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</si>
  <si>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</si>
  <si>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</si>
  <si>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</si>
  <si>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</si>
  <si>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</si>
  <si>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</si>
  <si>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</si>
  <si>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</si>
  <si>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</si>
  <si>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</si>
  <si>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</si>
  <si>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</si>
  <si>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</si>
  <si>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</si>
  <si>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</si>
  <si>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</si>
  <si>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</si>
  <si>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</si>
  <si>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</si>
  <si>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</si>
  <si>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</si>
  <si>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</si>
  <si>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</si>
  <si>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</si>
  <si>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</si>
  <si>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</si>
  <si>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</si>
  <si>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</si>
  <si>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</si>
  <si>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</si>
  <si>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</si>
  <si>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</si>
  <si>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</si>
  <si>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</si>
  <si>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</si>
  <si>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</si>
  <si>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</si>
  <si>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</si>
  <si>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</si>
  <si>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</si>
  <si>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</si>
  <si>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</si>
  <si>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</si>
  <si>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</si>
  <si>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</si>
  <si>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</si>
  <si>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</si>
  <si>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</si>
  <si>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</si>
  <si>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</si>
  <si>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</si>
  <si>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</si>
  <si>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</si>
  <si>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</si>
  <si>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</si>
  <si>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</si>
  <si>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</si>
  <si>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</si>
  <si>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</si>
  <si>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</si>
  <si>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</si>
  <si>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</si>
  <si>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</si>
  <si>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</si>
  <si>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</si>
  <si>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</si>
  <si>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</si>
  <si>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</si>
  <si>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</si>
  <si>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</si>
  <si>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</si>
  <si>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</si>
  <si>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</si>
  <si>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</si>
  <si>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</si>
  <si>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</si>
  <si>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</si>
  <si>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</si>
  <si>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</si>
  <si>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</si>
  <si>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</si>
  <si>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</si>
  <si>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</si>
  <si>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</si>
  <si>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</si>
  <si>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</si>
  <si>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</si>
  <si>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</si>
  <si>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</si>
  <si>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</si>
  <si>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</si>
  <si>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</si>
  <si>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</si>
  <si>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</si>
  <si>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</si>
  <si>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</si>
  <si>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</si>
  <si>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</si>
  <si>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</si>
  <si>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</si>
  <si>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</si>
  <si>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</si>
  <si>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</si>
  <si>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</si>
  <si>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</si>
  <si>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</si>
  <si>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</si>
  <si>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</si>
  <si>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</si>
  <si>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</si>
  <si>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</si>
  <si>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</si>
  <si>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</si>
  <si>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</si>
  <si>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</si>
  <si>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</si>
  <si>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</si>
  <si>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</si>
  <si>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</si>
  <si>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</si>
  <si>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</si>
  <si>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</si>
  <si>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</si>
  <si>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</si>
  <si>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</si>
  <si>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</si>
  <si>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</si>
  <si>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</si>
  <si>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</si>
  <si>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</si>
  <si>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</si>
  <si>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</si>
  <si>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</si>
  <si>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</si>
  <si>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</si>
  <si>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</si>
  <si>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</si>
  <si>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</si>
  <si>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</si>
  <si>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</si>
  <si>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</si>
  <si>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</si>
  <si>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</si>
  <si>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</si>
  <si>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</si>
  <si>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</si>
  <si>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</si>
  <si>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</si>
  <si>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</si>
  <si>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</si>
  <si>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</si>
  <si>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</si>
  <si>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</si>
  <si>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</si>
  <si>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</si>
  <si>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</si>
  <si>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</si>
  <si>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</si>
  <si>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</si>
  <si>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</si>
  <si>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</si>
  <si>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</si>
  <si>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</si>
  <si>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</si>
  <si>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</si>
  <si>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</si>
  <si>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</si>
  <si>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</si>
  <si>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</si>
  <si>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</si>
  <si>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</si>
  <si>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</si>
  <si>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</si>
  <si>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</si>
  <si>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</si>
  <si>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</si>
  <si>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</si>
  <si>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</si>
  <si>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</si>
  <si>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</si>
  <si>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</si>
  <si>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</si>
  <si>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</si>
  <si>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</si>
  <si>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</si>
  <si>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</si>
  <si>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</si>
  <si>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</si>
  <si>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</si>
  <si>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</si>
  <si>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</si>
  <si>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</si>
  <si>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</si>
  <si>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</si>
  <si>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</si>
  <si>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</si>
  <si>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</si>
  <si>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</si>
  <si>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</si>
  <si>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</si>
  <si>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</si>
  <si>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</si>
  <si>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</si>
  <si>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</si>
  <si>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</si>
  <si>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</si>
  <si>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</si>
  <si>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</si>
  <si>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</si>
  <si>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</si>
  <si>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</si>
  <si>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</si>
  <si>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</si>
  <si>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</si>
  <si>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</si>
  <si>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</si>
  <si>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</si>
  <si>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</si>
  <si>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</si>
  <si>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</si>
  <si>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</si>
  <si>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</si>
  <si>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</si>
  <si>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</si>
  <si>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</si>
  <si>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</si>
  <si>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</si>
  <si>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</si>
  <si>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</si>
  <si>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</si>
  <si>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</si>
  <si>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</si>
  <si>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</si>
  <si>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</si>
  <si>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</si>
  <si>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</si>
  <si>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</si>
  <si>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</si>
  <si>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</si>
  <si>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</si>
  <si>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</si>
  <si>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</si>
  <si>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</si>
  <si>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</si>
  <si>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</si>
  <si>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</si>
  <si>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</si>
  <si>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</si>
  <si>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</si>
  <si>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</si>
  <si>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</si>
  <si>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</si>
  <si>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</si>
  <si>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</si>
  <si>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</si>
  <si>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</si>
  <si>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</si>
  <si>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</si>
  <si>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</si>
  <si>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</si>
  <si>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</si>
  <si>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</si>
  <si>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</si>
  <si>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</si>
  <si>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</si>
  <si>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</si>
  <si>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</si>
  <si>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</si>
  <si>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</si>
  <si>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</si>
  <si>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</si>
  <si>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</si>
  <si>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</si>
  <si>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</si>
  <si>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</si>
  <si>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</si>
  <si>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</si>
  <si>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</si>
  <si>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</si>
  <si>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</si>
  <si>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</si>
  <si>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</si>
  <si>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</si>
  <si>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</si>
  <si>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</si>
  <si>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</si>
  <si>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</si>
  <si>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</si>
  <si>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</si>
  <si>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</si>
  <si>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</si>
  <si>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</si>
  <si>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</si>
  <si>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</si>
  <si>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</si>
  <si>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</si>
  <si>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</si>
  <si>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</si>
  <si>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</si>
  <si>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</si>
  <si>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</si>
  <si>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</si>
  <si>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</si>
  <si>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</si>
  <si>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</si>
  <si>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</si>
  <si>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</si>
  <si>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</si>
  <si>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</si>
  <si>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</si>
  <si>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</si>
  <si>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</si>
  <si>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</si>
  <si>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</si>
  <si>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</si>
  <si>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</si>
  <si>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</si>
  <si>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</si>
  <si>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</si>
  <si>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</si>
  <si>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</si>
  <si>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</si>
  <si>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</si>
  <si>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</si>
  <si>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</si>
  <si>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</si>
  <si>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</si>
  <si>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</si>
  <si>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</si>
  <si>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</si>
  <si>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</si>
  <si>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</si>
  <si>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</si>
  <si>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</si>
  <si>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</si>
  <si>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</si>
  <si>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</si>
  <si>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</si>
  <si>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</si>
  <si>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</si>
  <si>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</si>
  <si>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</si>
  <si>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</si>
  <si>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</si>
  <si>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</si>
  <si>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</si>
  <si>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</si>
  <si>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</si>
  <si>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</si>
  <si>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</si>
  <si>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</si>
  <si>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</si>
  <si>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</si>
  <si>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</si>
  <si>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</si>
  <si>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</si>
  <si>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</si>
  <si>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</si>
  <si>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</si>
  <si>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</si>
  <si>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</si>
  <si>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</si>
  <si>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</si>
  <si>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</si>
  <si>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</si>
  <si>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</si>
  <si>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</si>
  <si>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</si>
  <si>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</si>
  <si>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</si>
  <si>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</si>
  <si>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</si>
  <si>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</si>
  <si>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</si>
  <si>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</si>
  <si>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</si>
  <si>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</si>
  <si>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</si>
  <si>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</si>
  <si>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</si>
  <si>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</si>
  <si>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</si>
  <si>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</si>
  <si>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</si>
  <si>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</si>
  <si>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</si>
  <si>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</si>
  <si>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</si>
  <si>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</si>
  <si>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</si>
  <si>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</si>
  <si>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</si>
  <si>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</si>
  <si>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</si>
  <si>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</si>
  <si>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</si>
  <si>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</si>
  <si>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</si>
  <si>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</si>
  <si>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</si>
  <si>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</si>
  <si>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</si>
  <si>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</si>
  <si>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</si>
  <si>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</si>
  <si>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</si>
  <si>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</si>
  <si>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</si>
  <si>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</si>
  <si>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</si>
  <si>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</si>
  <si>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</si>
  <si>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</si>
  <si>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</si>
  <si>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</si>
  <si>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</si>
  <si>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</si>
  <si>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</si>
  <si>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</si>
  <si>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</si>
  <si>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</si>
  <si>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</si>
  <si>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</si>
  <si>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</si>
  <si>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</si>
  <si>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</si>
  <si>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</si>
  <si>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</si>
  <si>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</si>
  <si>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</si>
  <si>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</si>
  <si>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</si>
  <si>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</si>
  <si>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</si>
  <si>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</si>
  <si>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</si>
  <si>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</si>
  <si>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</si>
  <si>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</si>
  <si>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</si>
  <si>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</si>
  <si>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</si>
  <si>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</si>
  <si>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</si>
  <si>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</si>
  <si>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</si>
  <si>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</si>
  <si>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</si>
  <si>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</si>
  <si>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</si>
  <si>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</si>
  <si>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</si>
  <si>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</si>
  <si>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</si>
  <si>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</si>
  <si>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</si>
  <si>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</si>
  <si>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</si>
  <si>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</si>
  <si>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</si>
  <si>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</si>
  <si>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</si>
  <si>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</si>
  <si>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</si>
  <si>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</si>
  <si>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</si>
  <si>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</si>
  <si>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</si>
  <si>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</si>
  <si>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</si>
  <si>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</si>
  <si>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</si>
  <si>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</si>
  <si>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</si>
  <si>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</si>
  <si>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</si>
  <si>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</si>
  <si>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</si>
  <si>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</si>
  <si>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</si>
  <si>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</si>
  <si>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</si>
  <si>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</si>
  <si>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</si>
  <si>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</si>
  <si>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</si>
  <si>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</si>
  <si>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</si>
  <si>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</si>
  <si>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</si>
  <si>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</si>
  <si>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</si>
  <si>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</si>
  <si>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</si>
  <si>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</si>
  <si>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</si>
  <si>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</si>
  <si>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</si>
  <si>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</si>
  <si>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</si>
  <si>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</si>
  <si>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</si>
  <si>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</si>
  <si>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</si>
  <si>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</si>
  <si>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</si>
  <si>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</si>
  <si>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</si>
  <si>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</si>
  <si>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</si>
  <si>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</si>
  <si>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</si>
  <si>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</si>
  <si>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</si>
  <si>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</si>
  <si>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</si>
  <si>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</si>
  <si>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</si>
  <si>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</si>
  <si>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</si>
  <si>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</si>
  <si>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</si>
  <si>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</si>
  <si>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</si>
  <si>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</si>
  <si>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</si>
  <si>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</si>
  <si>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</si>
  <si>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</si>
  <si>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</si>
  <si>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</si>
  <si>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</si>
  <si>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</si>
  <si>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</si>
  <si>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</si>
  <si>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</si>
  <si>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</si>
  <si>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</si>
  <si>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</si>
  <si>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</si>
  <si>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</si>
  <si>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</si>
  <si>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</si>
  <si>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</si>
  <si>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</si>
  <si>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</si>
  <si>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</si>
  <si>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</si>
  <si>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</si>
  <si>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</si>
  <si>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</si>
  <si>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</si>
  <si>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</si>
  <si>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</si>
  <si>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</si>
  <si>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</si>
  <si>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</si>
  <si>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</si>
  <si>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</si>
  <si>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</si>
  <si>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</si>
  <si>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</si>
  <si>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</si>
  <si>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</si>
  <si>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</si>
  <si>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</si>
  <si>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</si>
  <si>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</si>
  <si>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</si>
  <si>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</si>
  <si>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</si>
  <si>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</si>
  <si>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</si>
  <si>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</si>
  <si>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</si>
  <si>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</si>
  <si>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</si>
  <si>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</si>
  <si>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</si>
  <si>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</si>
  <si>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</si>
  <si>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</si>
  <si>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</si>
  <si>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</si>
  <si>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</si>
  <si>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</si>
  <si>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</si>
  <si>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</si>
  <si>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</si>
  <si>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</si>
  <si>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</si>
  <si>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</si>
  <si>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</si>
  <si>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</si>
  <si>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</si>
  <si>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</si>
  <si>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</si>
  <si>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</si>
  <si>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</si>
  <si>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</si>
  <si>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</si>
  <si>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</si>
  <si>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</si>
  <si>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</si>
  <si>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</si>
  <si>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</si>
  <si>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</si>
  <si>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</si>
  <si>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</si>
  <si>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</si>
  <si>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</si>
  <si>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</si>
  <si>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</si>
  <si>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</si>
  <si>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</si>
  <si>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</si>
  <si>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</si>
  <si>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</si>
  <si>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</si>
  <si>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</si>
  <si>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</si>
  <si>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</si>
  <si>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</si>
  <si>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</si>
  <si>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</si>
  <si>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</si>
  <si>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</si>
  <si>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</si>
  <si>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</si>
  <si>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</si>
  <si>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</si>
  <si>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</si>
  <si>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</si>
  <si>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</si>
  <si>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</si>
  <si>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</si>
  <si>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</si>
  <si>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</si>
  <si>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</si>
  <si>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</si>
  <si>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</si>
  <si>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</si>
  <si>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</si>
  <si>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</si>
  <si>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</si>
  <si>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</si>
  <si>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</si>
  <si>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</si>
  <si>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</si>
  <si>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</si>
  <si>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</si>
  <si>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</si>
  <si>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</si>
  <si>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</si>
  <si>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</si>
  <si>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</si>
  <si>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</si>
  <si>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</si>
  <si>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</si>
  <si>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</si>
  <si>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</si>
  <si>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</si>
  <si>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</si>
  <si>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</si>
  <si>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</si>
  <si>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</si>
  <si>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</si>
  <si>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</si>
  <si>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</si>
  <si>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</si>
  <si>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</si>
  <si>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</si>
  <si>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</si>
  <si>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</si>
  <si>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</si>
  <si>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</si>
  <si>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</si>
  <si>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</si>
  <si>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</si>
  <si>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</si>
  <si>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</si>
  <si>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</si>
  <si>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</si>
  <si>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</si>
  <si>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</si>
  <si>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</si>
  <si>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</si>
  <si>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</si>
  <si>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</si>
  <si>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</si>
  <si>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</si>
  <si>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</si>
  <si>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</si>
  <si>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</si>
  <si>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</si>
  <si>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</si>
  <si>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</si>
  <si>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</si>
  <si>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</si>
  <si>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</si>
  <si>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</si>
  <si>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</si>
  <si>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</si>
  <si>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</si>
  <si>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</si>
  <si>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</si>
  <si>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</si>
  <si>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</si>
  <si>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</si>
  <si>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</si>
  <si>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</si>
  <si>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</si>
  <si>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</si>
  <si>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</si>
  <si>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</si>
  <si>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</si>
  <si>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</si>
  <si>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</si>
  <si>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</si>
  <si>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</si>
  <si>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</si>
  <si>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</si>
  <si>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</si>
  <si>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</si>
  <si>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</si>
  <si>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</si>
  <si>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</si>
  <si>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</si>
  <si>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</si>
  <si>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</si>
  <si>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</si>
  <si>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</si>
  <si>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</si>
  <si>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</si>
  <si>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</si>
  <si>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</si>
  <si>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</si>
  <si>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</si>
  <si>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</si>
  <si>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</si>
  <si>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</si>
  <si>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</si>
  <si>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</si>
  <si>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</si>
  <si>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</si>
  <si>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</si>
  <si>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</si>
  <si>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</si>
  <si>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</si>
  <si>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</si>
  <si>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</si>
  <si>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</si>
  <si>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</si>
  <si>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</si>
  <si>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</si>
  <si>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</si>
  <si>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</si>
  <si>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</si>
  <si>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</si>
  <si>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</si>
  <si>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</si>
  <si>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</si>
  <si>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</si>
  <si>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</si>
  <si>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</si>
  <si>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</si>
  <si>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</si>
  <si>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</si>
  <si>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</si>
  <si>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</si>
  <si>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</si>
  <si>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</si>
  <si>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</si>
  <si>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</si>
  <si>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</si>
  <si>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</si>
  <si>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</si>
  <si>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</si>
  <si>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</si>
  <si>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</si>
  <si>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</si>
  <si>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</si>
  <si>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</si>
  <si>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</si>
  <si>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</si>
  <si>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</si>
  <si>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</si>
  <si>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</si>
  <si>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</si>
  <si>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</si>
  <si>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</si>
  <si>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</si>
  <si>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</si>
  <si>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</si>
  <si>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</si>
  <si>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</si>
  <si>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</si>
  <si>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</si>
  <si>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</si>
  <si>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</si>
  <si>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</si>
  <si>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</si>
  <si>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</si>
  <si>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</si>
  <si>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</si>
  <si>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</si>
  <si>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</si>
  <si>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</si>
  <si>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</si>
  <si>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</si>
  <si>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</si>
  <si>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</si>
  <si>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</si>
  <si>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</si>
  <si>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</si>
  <si>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</si>
  <si>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</si>
  <si>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</si>
  <si>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</si>
  <si>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</si>
  <si>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</si>
  <si>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</si>
  <si>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</si>
  <si>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</si>
  <si>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</si>
  <si>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</si>
  <si>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</si>
  <si>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</si>
  <si>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</si>
  <si>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</si>
  <si>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</si>
  <si>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</si>
  <si>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</si>
  <si>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</si>
  <si>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</si>
  <si>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</si>
  <si>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</si>
  <si>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</si>
  <si>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</si>
  <si>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</si>
  <si>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</si>
  <si>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</si>
  <si>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</si>
  <si>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</si>
  <si>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</si>
  <si>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</si>
  <si>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</si>
  <si>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</si>
  <si>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</si>
  <si>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</si>
  <si>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</si>
  <si>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</si>
  <si>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</si>
  <si>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</si>
  <si>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</si>
  <si>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</si>
  <si>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</si>
  <si>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</si>
  <si>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</si>
  <si>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</si>
  <si>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</si>
  <si>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</si>
  <si>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</si>
  <si>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</si>
  <si>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</si>
  <si>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</si>
  <si>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</si>
  <si>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</si>
  <si>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</si>
  <si>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</si>
  <si>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</si>
  <si>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</si>
  <si>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</si>
  <si>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</si>
  <si>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</si>
  <si>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</si>
  <si>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</si>
  <si>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</si>
  <si>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</si>
  <si>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</si>
  <si>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</si>
  <si>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</si>
  <si>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</si>
  <si>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</si>
  <si>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</si>
  <si>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</si>
  <si>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</si>
  <si>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</si>
  <si>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</si>
  <si>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</si>
  <si>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</si>
  <si>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</si>
  <si>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</si>
  <si>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</si>
  <si>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</si>
  <si>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</si>
  <si>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</si>
  <si>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</si>
  <si>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</si>
  <si>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</si>
  <si>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</si>
  <si>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</si>
  <si>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</si>
  <si>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</si>
  <si>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</si>
  <si>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</si>
  <si>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</si>
  <si>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</si>
  <si>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</si>
  <si>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</si>
  <si>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</si>
  <si>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</si>
  <si>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</si>
  <si>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</si>
  <si>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</si>
  <si>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</si>
  <si>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</si>
  <si>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</si>
  <si>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</si>
  <si>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</si>
  <si>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</si>
  <si>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</si>
  <si>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</si>
  <si>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</si>
  <si>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</si>
  <si>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</si>
  <si>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</si>
  <si>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</si>
  <si>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</si>
  <si>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</si>
  <si>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</si>
  <si>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</si>
  <si>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</si>
  <si>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</si>
  <si>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</si>
  <si>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</si>
  <si>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</si>
  <si>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</si>
  <si>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</si>
  <si>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</si>
  <si>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</si>
  <si>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</si>
  <si>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</si>
  <si>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</si>
  <si>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</si>
  <si>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</si>
  <si>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</si>
  <si>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</si>
  <si>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</si>
  <si>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</si>
  <si>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</si>
  <si>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</si>
  <si>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</si>
  <si>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</si>
  <si>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</si>
  <si>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</si>
  <si>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</si>
  <si>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</si>
  <si>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</si>
  <si>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</si>
  <si>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</si>
  <si>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</si>
  <si>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</si>
  <si>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</si>
  <si>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</si>
  <si>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</si>
  <si>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</si>
  <si>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</si>
  <si>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</si>
  <si>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</si>
  <si>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</si>
  <si>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</si>
  <si>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</si>
  <si>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</si>
  <si>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</si>
  <si>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</si>
  <si>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</si>
  <si>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</si>
  <si>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</si>
  <si>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</si>
  <si>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</si>
  <si>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</si>
  <si>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</si>
  <si>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</si>
  <si>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</si>
  <si>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</si>
  <si>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</si>
  <si>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</si>
  <si>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</si>
  <si>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</si>
  <si>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</si>
  <si>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</si>
  <si>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</si>
  <si>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</si>
  <si>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</si>
  <si>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</si>
  <si>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</si>
  <si>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</si>
  <si>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</si>
  <si>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</si>
  <si>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</si>
  <si>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</si>
  <si>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</si>
  <si>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</si>
  <si>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</si>
  <si>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</si>
  <si>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</si>
  <si>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</si>
  <si>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</si>
  <si>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</si>
  <si>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</si>
  <si>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</si>
  <si>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</si>
  <si>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</si>
  <si>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</si>
  <si>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</si>
  <si>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</si>
  <si>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</si>
  <si>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</si>
  <si>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</si>
  <si>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</si>
  <si>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</si>
  <si>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</si>
  <si>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</si>
  <si>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</si>
  <si>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</si>
  <si>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</si>
  <si>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</si>
  <si>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</si>
  <si>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</si>
  <si>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</si>
  <si>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</si>
  <si>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</si>
  <si>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</si>
  <si>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</si>
  <si>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</si>
  <si>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</si>
  <si>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</si>
  <si>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</si>
  <si>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</si>
  <si>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</si>
  <si>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</si>
  <si>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</si>
  <si>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</si>
  <si>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</si>
  <si>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</si>
  <si>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</si>
  <si>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</si>
  <si>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</si>
  <si>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</si>
  <si>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</si>
  <si>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</si>
  <si>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</si>
  <si>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</si>
  <si>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</si>
  <si>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</si>
  <si>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</si>
  <si>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</si>
  <si>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</si>
  <si>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</si>
  <si>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</si>
  <si>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</si>
  <si>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</si>
  <si>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</si>
  <si>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</si>
  <si>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</si>
  <si>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</si>
  <si>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</si>
  <si>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</si>
  <si>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</si>
  <si>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</si>
  <si>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</si>
  <si>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</si>
  <si>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</si>
  <si>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</si>
  <si>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</si>
  <si>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</si>
  <si>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</si>
  <si>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</si>
  <si>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</si>
  <si>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</si>
  <si>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</si>
  <si>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</si>
  <si>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</si>
  <si>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</si>
  <si>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</si>
  <si>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</si>
  <si>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</si>
  <si>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</si>
  <si>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</si>
  <si>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</si>
  <si>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</si>
  <si>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</si>
  <si>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</si>
  <si>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</si>
  <si>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</si>
  <si>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</si>
  <si>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</si>
  <si>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</si>
  <si>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</si>
  <si>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</si>
  <si>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</si>
  <si>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</si>
  <si>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</si>
  <si>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</si>
  <si>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</si>
  <si>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</si>
  <si>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</si>
  <si>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</si>
  <si>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</si>
  <si>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</si>
  <si>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</si>
  <si>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</si>
  <si>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</si>
  <si>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</si>
  <si>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</si>
  <si>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</si>
  <si>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</si>
  <si>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</si>
  <si>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</si>
  <si>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</si>
  <si>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</si>
  <si>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</si>
  <si>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</si>
  <si>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</si>
  <si>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</si>
  <si>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</si>
  <si>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</si>
  <si>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</si>
  <si>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</si>
  <si>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</si>
  <si>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</si>
  <si>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</si>
  <si>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</si>
  <si>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</si>
  <si>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</si>
  <si>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</si>
  <si>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</si>
  <si>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</si>
  <si>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</si>
  <si>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</si>
  <si>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</si>
  <si>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</si>
  <si>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</si>
  <si>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</si>
  <si>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</si>
  <si>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</si>
  <si>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</si>
  <si>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</si>
  <si>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</si>
  <si>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</si>
  <si>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</si>
  <si>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</si>
  <si>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</si>
  <si>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</si>
  <si>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</si>
  <si>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</si>
  <si>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</si>
  <si>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</si>
  <si>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</si>
  <si>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</si>
  <si>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</si>
  <si>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</si>
  <si>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</si>
  <si>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</si>
  <si>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</si>
  <si>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</si>
  <si>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</si>
  <si>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</si>
  <si>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</si>
  <si>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</si>
  <si>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</si>
  <si>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</si>
  <si>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</si>
  <si>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</si>
  <si>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</si>
  <si>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</si>
  <si>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</si>
  <si>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</si>
  <si>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</si>
  <si>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</si>
  <si>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</si>
  <si>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</si>
  <si>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</si>
  <si>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</si>
  <si>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</si>
  <si>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</si>
  <si>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</si>
  <si>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</si>
  <si>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</si>
  <si>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</si>
  <si>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</si>
  <si>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</si>
  <si>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</si>
  <si>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</si>
  <si>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</si>
  <si>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</si>
  <si>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</si>
  <si>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</si>
  <si>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</si>
  <si>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</si>
  <si>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</si>
  <si>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</si>
  <si>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</si>
  <si>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</si>
  <si>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</si>
  <si>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</si>
  <si>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</si>
  <si>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</si>
  <si>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</si>
  <si>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</si>
  <si>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</si>
  <si>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</si>
  <si>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</si>
  <si>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</si>
  <si>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</si>
  <si>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</si>
  <si>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</si>
  <si>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</si>
  <si>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</si>
  <si>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</si>
  <si>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</si>
  <si>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</si>
  <si>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</si>
  <si>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</si>
  <si>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</si>
  <si>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</si>
  <si>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</si>
  <si>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</si>
  <si>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</si>
  <si>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</si>
  <si>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</si>
  <si>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</si>
  <si>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</si>
  <si>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</si>
  <si>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</si>
  <si>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</si>
  <si>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</si>
  <si>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</si>
  <si>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</si>
  <si>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</si>
  <si>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</si>
  <si>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</si>
  <si>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</si>
  <si>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</si>
  <si>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</si>
  <si>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</si>
  <si>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</si>
  <si>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</si>
  <si>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</si>
  <si>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</si>
  <si>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</si>
  <si>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</si>
  <si>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</si>
  <si>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</si>
  <si>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</si>
  <si>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</si>
  <si>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</si>
  <si>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</si>
  <si>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</si>
  <si>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</si>
  <si>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</si>
  <si>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</si>
  <si>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</si>
  <si>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</si>
  <si>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</si>
  <si>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</si>
  <si>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</si>
  <si>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</si>
  <si>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</si>
  <si>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</si>
  <si>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</si>
  <si>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</si>
  <si>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</si>
  <si>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</si>
  <si>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</si>
  <si>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</si>
  <si>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</si>
  <si>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</si>
  <si>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</si>
  <si>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</si>
  <si>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</si>
  <si>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</si>
  <si>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</si>
  <si>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</si>
  <si>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</si>
  <si>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</si>
  <si>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</si>
  <si>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</si>
  <si>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</si>
  <si>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</si>
  <si>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</si>
  <si>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</si>
  <si>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</si>
  <si>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</si>
  <si>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</si>
  <si>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</si>
  <si>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</si>
  <si>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</si>
  <si>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</si>
  <si>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</si>
  <si>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</si>
  <si>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</si>
  <si>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</si>
  <si>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</si>
  <si>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</si>
  <si>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</si>
  <si>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</si>
  <si>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</si>
  <si>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</si>
  <si>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</si>
  <si>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</si>
  <si>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</si>
  <si>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</si>
  <si>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</si>
  <si>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</si>
  <si>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</si>
  <si>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</si>
  <si>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</si>
  <si>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</si>
  <si>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</si>
  <si>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</si>
  <si>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</si>
  <si>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</si>
  <si>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</si>
  <si>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</si>
  <si>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</si>
  <si>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</si>
  <si>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</si>
  <si>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</si>
  <si>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</si>
  <si>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</si>
  <si>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</si>
  <si>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</si>
  <si>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</si>
  <si>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</si>
  <si>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</si>
  <si>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</si>
  <si>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</si>
  <si>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</si>
  <si>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</si>
  <si>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</si>
  <si>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</si>
  <si>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</si>
  <si>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</si>
  <si>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</si>
  <si>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</si>
  <si>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</si>
  <si>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</si>
  <si>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</si>
  <si>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</si>
  <si>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</si>
  <si>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</si>
  <si>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</si>
  <si>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</si>
  <si>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</si>
  <si>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</si>
  <si>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</si>
  <si>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</si>
  <si>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</si>
  <si>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</si>
  <si>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</si>
  <si>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</si>
  <si>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</si>
  <si>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</si>
  <si>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</si>
  <si>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</si>
  <si>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</si>
  <si>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</si>
  <si>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</si>
  <si>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</si>
  <si>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</si>
  <si>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</si>
  <si>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</si>
  <si>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</si>
  <si>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</si>
  <si>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</si>
  <si>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</si>
  <si>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</si>
  <si>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</si>
  <si>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</si>
  <si>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</si>
  <si>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</si>
  <si>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</si>
  <si>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</si>
  <si>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</si>
  <si>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</si>
  <si>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</si>
  <si>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</si>
  <si>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</si>
  <si>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</si>
  <si>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</si>
  <si>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</si>
  <si>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</si>
  <si>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</si>
  <si>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</si>
  <si>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</si>
  <si>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</si>
  <si>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</si>
  <si>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</si>
  <si>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</si>
  <si>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</si>
  <si>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</si>
  <si>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</si>
  <si>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</si>
  <si>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</si>
  <si>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</si>
  <si>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</si>
  <si>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</si>
  <si>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</si>
  <si>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</si>
  <si>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</si>
  <si>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</si>
  <si>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</si>
  <si>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</si>
  <si>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</si>
  <si>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</si>
  <si>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</si>
  <si>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</si>
  <si>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</si>
  <si>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</si>
  <si>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</si>
  <si>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</si>
  <si>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</si>
  <si>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</si>
  <si>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</si>
  <si>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</si>
  <si>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</si>
  <si>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</si>
  <si>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</si>
  <si>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</si>
  <si>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</si>
  <si>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</si>
  <si>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</si>
  <si>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</si>
  <si>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</si>
  <si>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</si>
  <si>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</si>
  <si>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</si>
  <si>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</si>
  <si>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</si>
  <si>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</si>
  <si>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</si>
  <si>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</si>
  <si>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</si>
  <si>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</si>
  <si>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</si>
  <si>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</si>
  <si>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</si>
  <si>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</si>
  <si>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</si>
  <si>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</si>
  <si>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</si>
  <si>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</si>
  <si>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</si>
  <si>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</si>
  <si>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</si>
  <si>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</si>
  <si>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</si>
  <si>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</si>
  <si>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</si>
  <si>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</si>
  <si>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</si>
  <si>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</si>
  <si>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</si>
  <si>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</si>
  <si>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</si>
  <si>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</si>
  <si>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</si>
  <si>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</si>
  <si>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</si>
  <si>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</si>
  <si>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</si>
  <si>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</si>
  <si>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</si>
  <si>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</si>
  <si>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</si>
  <si>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</si>
  <si>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</si>
  <si>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</si>
  <si>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</si>
  <si>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</si>
  <si>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</si>
  <si>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</si>
  <si>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</si>
  <si>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</si>
  <si>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</si>
  <si>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</si>
  <si>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</si>
  <si>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</si>
  <si>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</si>
  <si>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</si>
  <si>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</si>
  <si>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</si>
  <si>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</si>
  <si>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</si>
  <si>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</si>
  <si>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</si>
  <si>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</si>
  <si>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</si>
  <si>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</si>
  <si>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</si>
  <si>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</si>
  <si>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</si>
  <si>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</si>
  <si>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</si>
  <si>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</si>
  <si>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</si>
  <si>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</si>
  <si>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</si>
  <si>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</si>
  <si>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</si>
  <si>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</si>
  <si>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</si>
  <si>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</si>
  <si>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</si>
  <si>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</si>
  <si>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</si>
  <si>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</si>
  <si>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</si>
  <si>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</si>
  <si>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</si>
  <si>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</si>
  <si>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</si>
  <si>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</si>
  <si>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</si>
  <si>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</si>
  <si>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</si>
  <si>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</si>
  <si>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</si>
  <si>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</si>
  <si>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</si>
  <si>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</si>
  <si>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</si>
  <si>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</si>
  <si>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</si>
  <si>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</si>
  <si>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</si>
  <si>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</si>
  <si>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</si>
  <si>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</si>
  <si>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</si>
  <si>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</si>
  <si>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</si>
  <si>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</si>
  <si>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</si>
  <si>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</si>
  <si>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</si>
  <si>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</si>
  <si>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</si>
  <si>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</si>
  <si>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</si>
  <si>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</si>
  <si>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</si>
  <si>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</si>
  <si>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</si>
  <si>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</si>
  <si>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</si>
  <si>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</si>
  <si>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</si>
  <si>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</si>
  <si>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</si>
  <si>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</si>
  <si>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</si>
  <si>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</si>
  <si>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</si>
  <si>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</si>
  <si>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</si>
  <si>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</si>
  <si>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</si>
  <si>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</si>
  <si>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</si>
  <si>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</si>
  <si>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</si>
  <si>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</si>
  <si>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</si>
  <si>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</si>
  <si>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</si>
  <si>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</si>
  <si>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</si>
  <si>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</si>
  <si>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</si>
  <si>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</si>
  <si>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</si>
  <si>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</si>
  <si>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</si>
  <si>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</si>
  <si>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</si>
  <si>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</si>
  <si>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</si>
  <si>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</si>
  <si>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</si>
  <si>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</si>
  <si>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</si>
  <si>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</si>
  <si>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</si>
  <si>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</si>
  <si>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</si>
  <si>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</si>
  <si>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</si>
  <si>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</si>
  <si>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</si>
  <si>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</si>
  <si>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</si>
  <si>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</si>
  <si>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</si>
  <si>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</si>
  <si>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</si>
  <si>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</si>
  <si>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</si>
  <si>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</si>
  <si>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</si>
  <si>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</si>
  <si>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</si>
  <si>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</si>
  <si>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</si>
  <si>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</si>
  <si>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</si>
  <si>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</si>
  <si>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</si>
  <si>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</si>
  <si>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</si>
  <si>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</si>
  <si>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</si>
  <si>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</si>
  <si>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</si>
  <si>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</si>
  <si>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</si>
  <si>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</si>
  <si>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</si>
  <si>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</si>
  <si>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</si>
  <si>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</si>
  <si>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</si>
  <si>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</si>
  <si>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</si>
  <si>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</si>
  <si>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</si>
  <si>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</si>
  <si>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</si>
  <si>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</si>
  <si>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</si>
  <si>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</si>
  <si>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</si>
  <si>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</si>
  <si>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</si>
  <si>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</si>
  <si>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</si>
  <si>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</si>
  <si>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</si>
  <si>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</si>
  <si>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</si>
  <si>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</si>
  <si>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</si>
  <si>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</si>
  <si>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</si>
  <si>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</si>
  <si>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</si>
  <si>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</si>
  <si>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</si>
  <si>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</si>
  <si>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</si>
  <si>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</si>
  <si>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</si>
  <si>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</si>
  <si>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</si>
  <si>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</si>
  <si>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</si>
  <si>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</si>
  <si>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</si>
  <si>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</si>
  <si>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</si>
  <si>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</si>
  <si>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</si>
  <si>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</si>
  <si>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</si>
  <si>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</si>
  <si>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</si>
  <si>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</si>
  <si>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</si>
  <si>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</si>
  <si>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</si>
  <si>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</si>
  <si>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</si>
  <si>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</si>
  <si>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</si>
  <si>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</si>
  <si>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</si>
  <si>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</si>
  <si>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</si>
  <si>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</si>
  <si>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</si>
  <si>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</si>
  <si>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</si>
  <si>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</si>
  <si>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</si>
  <si>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</si>
  <si>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</si>
  <si>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</si>
  <si>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</si>
  <si>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</si>
  <si>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</si>
  <si>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</si>
  <si>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</si>
  <si>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</si>
  <si>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</si>
  <si>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</si>
  <si>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</si>
  <si>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</si>
  <si>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</si>
  <si>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</si>
  <si>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</si>
  <si>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</si>
  <si>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</si>
  <si>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</si>
  <si>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</si>
  <si>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</si>
  <si>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</si>
  <si>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</si>
  <si>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</si>
  <si>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</si>
  <si>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</si>
  <si>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</si>
  <si>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</si>
  <si>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</si>
  <si>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</si>
  <si>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</si>
  <si>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</si>
  <si>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</si>
  <si>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</si>
  <si>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</si>
  <si>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</si>
  <si>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</si>
  <si>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</si>
  <si>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</si>
  <si>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</si>
  <si>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</si>
  <si>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</si>
  <si>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</si>
  <si>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</si>
  <si>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</si>
  <si>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</si>
  <si>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</si>
  <si>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</si>
  <si>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</si>
  <si>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</si>
  <si>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</si>
  <si>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</si>
  <si>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</si>
  <si>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</si>
  <si>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</si>
  <si>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</si>
  <si>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</si>
  <si>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</si>
  <si>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</si>
  <si>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</si>
  <si>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</si>
  <si>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</si>
  <si>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</si>
  <si>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</si>
  <si>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</si>
  <si>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</si>
  <si>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</si>
  <si>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</si>
  <si>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</si>
  <si>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</si>
  <si>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</si>
  <si>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</si>
  <si>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</si>
  <si>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</si>
  <si>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</si>
  <si>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</si>
  <si>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</si>
  <si>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</si>
  <si>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</si>
  <si>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</si>
  <si>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</si>
  <si>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</si>
  <si>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</si>
  <si>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</si>
  <si>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</si>
  <si>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</si>
  <si>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</si>
  <si>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</si>
  <si>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</si>
  <si>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</si>
  <si>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</si>
  <si>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</si>
  <si>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</si>
  <si>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</si>
  <si>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</si>
  <si>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</si>
  <si>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</si>
  <si>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</si>
  <si>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</si>
  <si>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</si>
  <si>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</si>
  <si>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</si>
  <si>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</si>
  <si>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</si>
  <si>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</si>
  <si>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</si>
  <si>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</si>
  <si>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</si>
  <si>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</si>
  <si>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</si>
  <si>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</si>
  <si>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</si>
  <si>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</si>
  <si>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</si>
  <si>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</si>
  <si>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</si>
  <si>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</si>
  <si>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</si>
  <si>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</si>
  <si>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</si>
  <si>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</si>
  <si>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</si>
  <si>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</si>
  <si>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</si>
  <si>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</si>
  <si>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</si>
  <si>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</si>
  <si>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</si>
  <si>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</si>
  <si>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</si>
  <si>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</si>
  <si>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</si>
  <si>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</si>
  <si>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</si>
  <si>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</si>
  <si>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</si>
  <si>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</si>
  <si>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</si>
  <si>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</si>
  <si>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</si>
  <si>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</si>
  <si>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</si>
  <si>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</si>
  <si>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</si>
  <si>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</si>
  <si>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</si>
  <si>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</si>
  <si>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</si>
  <si>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</si>
  <si>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</si>
  <si>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</si>
  <si>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</si>
  <si>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</si>
  <si>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</si>
  <si>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</si>
  <si>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</si>
  <si>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</si>
  <si>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</si>
  <si>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</si>
  <si>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</si>
  <si>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</si>
  <si>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</si>
  <si>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</si>
  <si>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</si>
  <si>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</si>
  <si>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</si>
  <si>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</si>
  <si>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</si>
  <si>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</si>
  <si>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</si>
  <si>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</si>
  <si>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</si>
  <si>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</si>
  <si>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</si>
  <si>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</si>
  <si>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</si>
  <si>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</si>
  <si>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</si>
  <si>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</si>
  <si>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</si>
  <si>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</si>
  <si>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</si>
  <si>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</si>
  <si>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</si>
  <si>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</si>
  <si>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</si>
  <si>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</si>
  <si>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</si>
  <si>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</si>
  <si>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</si>
  <si>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</si>
  <si>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</si>
  <si>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</si>
  <si>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</si>
  <si>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</si>
  <si>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</si>
  <si>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</si>
  <si>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</si>
  <si>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</si>
  <si>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</si>
  <si>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</si>
  <si>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</si>
  <si>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</si>
  <si>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</si>
  <si>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</si>
  <si>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</si>
  <si>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</si>
  <si>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</si>
  <si>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</si>
  <si>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</si>
  <si>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</si>
  <si>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</si>
  <si>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</si>
  <si>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</si>
  <si>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</si>
  <si>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</si>
  <si>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</si>
  <si>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</si>
  <si>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</si>
  <si>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</si>
  <si>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</si>
  <si>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</si>
  <si>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</si>
  <si>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</si>
  <si>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</si>
  <si>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</si>
  <si>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</si>
  <si>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</si>
  <si>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</si>
  <si>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</si>
  <si>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</si>
  <si>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</si>
  <si>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</si>
  <si>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</si>
  <si>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</si>
  <si>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</si>
  <si>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</si>
  <si>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</si>
  <si>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</si>
  <si>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</si>
  <si>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</si>
  <si>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</si>
  <si>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</si>
  <si>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</si>
  <si>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</si>
  <si>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</si>
  <si>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</si>
  <si>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</si>
  <si>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</si>
  <si>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</si>
  <si>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</si>
  <si>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</si>
  <si>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</si>
  <si>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</si>
  <si>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</si>
  <si>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</si>
  <si>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</si>
  <si>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</si>
  <si>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</si>
  <si>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</si>
  <si>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</si>
  <si>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</si>
  <si>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</si>
  <si>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</si>
  <si>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</si>
  <si>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</si>
  <si>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</si>
  <si>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</si>
  <si>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</si>
  <si>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</si>
  <si>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</si>
  <si>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</si>
  <si>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</si>
  <si>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</si>
  <si>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</si>
  <si>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</si>
  <si>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</si>
  <si>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</si>
  <si>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</si>
  <si>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</si>
  <si>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</si>
  <si>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</si>
  <si>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</si>
  <si>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</si>
  <si>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</si>
  <si>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</si>
  <si>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</si>
  <si>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</si>
  <si>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</si>
  <si>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</si>
  <si>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</si>
  <si>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</si>
  <si>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</si>
  <si>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</si>
  <si>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</si>
  <si>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</si>
  <si>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</si>
  <si>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</si>
  <si>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</si>
  <si>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</si>
  <si>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</si>
  <si>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</si>
  <si>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</si>
  <si>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</si>
  <si>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</si>
  <si>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</si>
  <si>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</si>
  <si>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</si>
  <si>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</si>
  <si>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</si>
  <si>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</si>
  <si>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</si>
  <si>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</si>
  <si>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</si>
  <si>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</si>
  <si>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</si>
  <si>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</si>
  <si>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</si>
  <si>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</si>
  <si>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</si>
  <si>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</si>
  <si>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</si>
  <si>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</si>
  <si>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</si>
  <si>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</si>
  <si>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</si>
  <si>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</si>
  <si>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</si>
  <si>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</si>
  <si>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</si>
  <si>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</si>
  <si>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</si>
  <si>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</si>
  <si>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</si>
  <si>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</si>
  <si>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</si>
  <si>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</si>
  <si>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</si>
  <si>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</si>
  <si>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</si>
  <si>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</si>
  <si>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</si>
  <si>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</si>
  <si>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</si>
  <si>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</si>
  <si>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</si>
  <si>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</si>
  <si>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</si>
  <si>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</si>
  <si>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</si>
  <si>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</si>
  <si>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</si>
  <si>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</si>
  <si>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</si>
  <si>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</si>
  <si>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</si>
  <si>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</si>
  <si>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</si>
  <si>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</si>
  <si>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</si>
  <si>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</si>
  <si>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</si>
  <si>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</si>
  <si>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</si>
  <si>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</si>
  <si>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</si>
  <si>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</si>
  <si>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</si>
  <si>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</si>
  <si>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</si>
  <si>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</si>
  <si>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</si>
  <si>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</si>
  <si>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</si>
  <si>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</si>
  <si>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</si>
  <si>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</si>
  <si>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</si>
  <si>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</si>
  <si>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</si>
  <si>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</si>
  <si>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</si>
  <si>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</si>
  <si>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</si>
  <si>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</si>
  <si>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</si>
  <si>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</si>
  <si>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</si>
  <si>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</si>
  <si>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</si>
  <si>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</si>
  <si>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</si>
  <si>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</si>
  <si>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</si>
  <si>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</si>
  <si>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</si>
  <si>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</si>
  <si>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</si>
  <si>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</si>
  <si>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</si>
  <si>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</si>
  <si>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</si>
  <si>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</si>
  <si>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</si>
  <si>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</si>
  <si>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</si>
  <si>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</si>
  <si>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</si>
  <si>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</si>
  <si>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</si>
  <si>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</si>
  <si>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</si>
  <si>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</si>
  <si>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</si>
  <si>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</si>
  <si>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</si>
  <si>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</si>
  <si>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</si>
  <si>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</si>
  <si>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</si>
  <si>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</si>
  <si>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</si>
  <si>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</si>
  <si>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</si>
  <si>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</si>
  <si>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</si>
  <si>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</si>
  <si>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</si>
  <si>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</si>
  <si>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</si>
  <si>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</si>
  <si>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</si>
  <si>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</si>
  <si>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</si>
  <si>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</si>
  <si>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</si>
  <si>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</si>
  <si>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</si>
  <si>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</si>
  <si>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</si>
  <si>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</si>
  <si>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</si>
  <si>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</si>
  <si>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</si>
  <si>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</si>
  <si>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</si>
  <si>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</si>
  <si>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</si>
  <si>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</si>
  <si>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</si>
  <si>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</si>
  <si>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</si>
  <si>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</si>
  <si>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</si>
  <si>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</si>
  <si>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</si>
  <si>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</si>
  <si>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</si>
  <si>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</si>
  <si>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</si>
  <si>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</si>
  <si>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</si>
  <si>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</si>
  <si>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</si>
  <si>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</si>
  <si>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</si>
  <si>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</si>
  <si>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</si>
  <si>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</si>
  <si>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</si>
  <si>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</si>
  <si>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</si>
  <si>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</si>
  <si>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</si>
  <si>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</si>
  <si>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</si>
  <si>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</si>
  <si>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</si>
  <si>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</si>
  <si>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</si>
  <si>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</si>
  <si>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</si>
  <si>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</si>
  <si>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</si>
  <si>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</si>
  <si>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</si>
  <si>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</si>
  <si>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</si>
  <si>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</si>
  <si>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</si>
  <si>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</si>
  <si>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</si>
  <si>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</si>
  <si>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</si>
  <si>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</si>
  <si>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</si>
  <si>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</si>
  <si>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</si>
  <si>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</si>
  <si>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</si>
  <si>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</si>
  <si>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</si>
  <si>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</si>
  <si>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</si>
  <si>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</si>
  <si>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</si>
  <si>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</si>
  <si>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</si>
  <si>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</si>
  <si>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</si>
  <si>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</si>
  <si>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</si>
  <si>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</si>
  <si>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</si>
  <si>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</si>
  <si>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</si>
  <si>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</si>
  <si>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</si>
  <si>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</si>
  <si>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</si>
  <si>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</si>
  <si>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</si>
  <si>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</si>
  <si>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</si>
  <si>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</si>
  <si>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</si>
  <si>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</si>
  <si>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</si>
  <si>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</si>
  <si>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</si>
  <si>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</si>
  <si>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</si>
  <si>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</si>
  <si>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</si>
  <si>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</si>
  <si>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</si>
  <si>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</si>
  <si>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</si>
  <si>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</si>
  <si>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</si>
  <si>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</si>
  <si>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</si>
  <si>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</si>
  <si>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</si>
  <si>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</si>
  <si>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</si>
  <si>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</si>
  <si>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</si>
  <si>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</si>
  <si>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</si>
  <si>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</si>
  <si>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</si>
  <si>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</si>
  <si>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</si>
  <si>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</si>
  <si>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</si>
  <si>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</si>
  <si>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</si>
  <si>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</si>
  <si>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</si>
  <si>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</si>
  <si>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</si>
  <si>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</si>
  <si>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</si>
  <si>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</si>
  <si>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</si>
  <si>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</si>
  <si>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</si>
  <si>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</si>
  <si>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</si>
  <si>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</si>
  <si>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</si>
  <si>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</si>
  <si>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</si>
  <si>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</si>
  <si>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</si>
  <si>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</si>
  <si>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</si>
  <si>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</si>
  <si>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</si>
  <si>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</si>
  <si>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</si>
  <si>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</si>
  <si>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</si>
  <si>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</si>
  <si>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</si>
  <si>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</si>
  <si>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</si>
  <si>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</si>
  <si>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</si>
  <si>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</si>
  <si>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</si>
  <si>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</si>
  <si>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</si>
  <si>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</si>
  <si>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</si>
  <si>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</si>
  <si>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</si>
  <si>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</si>
  <si>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</si>
  <si>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</si>
  <si>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</si>
  <si>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</si>
  <si>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</si>
  <si>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</si>
  <si>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</si>
  <si>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</si>
  <si>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</si>
  <si>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</si>
  <si>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</si>
  <si>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</si>
  <si>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</si>
  <si>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</si>
  <si>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</si>
  <si>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</si>
  <si>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</si>
  <si>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</si>
  <si>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</si>
  <si>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</si>
  <si>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</si>
  <si>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</si>
  <si>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</si>
  <si>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</si>
  <si>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</si>
  <si>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</si>
  <si>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</si>
  <si>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</si>
  <si>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</si>
  <si>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</si>
  <si>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</si>
  <si>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</si>
  <si>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</si>
  <si>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</si>
  <si>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</si>
  <si>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</si>
  <si>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</si>
  <si>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</si>
  <si>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</si>
  <si>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</si>
  <si>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</si>
  <si>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</si>
  <si>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</si>
  <si>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</si>
  <si>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</si>
  <si>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</si>
  <si>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</si>
  <si>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</si>
  <si>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</si>
  <si>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</si>
  <si>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</si>
  <si>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</si>
  <si>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</si>
  <si>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</si>
  <si>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</si>
  <si>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</si>
  <si>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</si>
  <si>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</si>
  <si>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</si>
  <si>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</si>
  <si>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</si>
  <si>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</si>
  <si>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</si>
  <si>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</si>
  <si>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</si>
  <si>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</si>
  <si>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</si>
  <si>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</si>
  <si>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</si>
  <si>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</si>
  <si>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</si>
  <si>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</si>
  <si>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</si>
  <si>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</si>
  <si>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</si>
  <si>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</si>
  <si>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</si>
  <si>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</si>
  <si>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</si>
  <si>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</si>
  <si>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</si>
  <si>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</si>
  <si>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</si>
  <si>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</si>
  <si>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</si>
  <si>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</si>
  <si>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</si>
  <si>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</si>
  <si>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</si>
  <si>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</si>
  <si>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</si>
  <si>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</si>
  <si>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</si>
  <si>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</si>
  <si>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</si>
  <si>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</si>
  <si>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</si>
  <si>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</si>
  <si>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</si>
  <si>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</si>
  <si>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</si>
  <si>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</si>
  <si>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</si>
  <si>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</si>
  <si>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</si>
  <si>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</si>
  <si>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</si>
  <si>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</si>
  <si>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</si>
  <si>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</si>
  <si>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</si>
  <si>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</si>
  <si>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</si>
  <si>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</si>
  <si>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</si>
  <si>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</si>
  <si>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</si>
  <si>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</si>
  <si>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</si>
  <si>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</si>
  <si>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</si>
  <si>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</si>
  <si>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</si>
  <si>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</si>
  <si>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</si>
  <si>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</si>
  <si>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</si>
  <si>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</si>
  <si>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</si>
  <si>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</si>
  <si>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</si>
  <si>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</si>
  <si>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</si>
  <si>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</si>
  <si>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</si>
  <si>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</si>
  <si>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</si>
  <si>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</si>
  <si>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</si>
  <si>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</si>
  <si>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</si>
  <si>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</si>
  <si>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</si>
  <si>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</si>
  <si>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</si>
  <si>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</si>
  <si>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</si>
  <si>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</si>
  <si>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</si>
  <si>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</si>
  <si>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</si>
  <si>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</si>
  <si>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</si>
  <si>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</si>
  <si>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</si>
  <si>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</si>
  <si>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</si>
  <si>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</si>
  <si>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</si>
  <si>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</si>
  <si>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</si>
  <si>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</si>
  <si>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</si>
  <si>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</si>
  <si>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</si>
  <si>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</si>
  <si>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</si>
  <si>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</si>
  <si>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</si>
  <si>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</si>
  <si>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</si>
  <si>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</si>
  <si>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</si>
  <si>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</si>
  <si>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</si>
  <si>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</si>
  <si>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</si>
  <si>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</si>
  <si>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</si>
  <si>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</si>
  <si>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</si>
  <si>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</si>
  <si>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</si>
  <si>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</si>
  <si>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</si>
  <si>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</si>
  <si>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</si>
  <si>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</si>
  <si>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</si>
  <si>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</si>
  <si>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</si>
  <si>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</si>
  <si>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</si>
  <si>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</si>
  <si>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</si>
  <si>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</si>
  <si>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</si>
  <si>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</si>
  <si>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</si>
  <si>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</si>
  <si>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</si>
  <si>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</si>
  <si>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</si>
  <si>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</si>
  <si>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</si>
  <si>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</si>
  <si>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</si>
  <si>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</si>
  <si>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</si>
  <si>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</si>
  <si>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</si>
  <si>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</si>
  <si>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</si>
  <si>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</si>
  <si>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</si>
  <si>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</si>
  <si>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</si>
  <si>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</si>
  <si>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</si>
  <si>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</si>
  <si>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</si>
  <si>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</si>
  <si>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</si>
  <si>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</si>
  <si>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</si>
  <si>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</si>
  <si>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</si>
  <si>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</si>
  <si>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</si>
  <si>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</si>
  <si>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</si>
  <si>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</si>
  <si>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</si>
  <si>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</si>
  <si>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</si>
  <si>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</si>
  <si>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</si>
  <si>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</si>
  <si>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</si>
  <si>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</si>
  <si>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</si>
  <si>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</si>
  <si>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</si>
  <si>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</si>
  <si>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</si>
  <si>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</si>
  <si>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</si>
  <si>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</si>
  <si>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</si>
  <si>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</si>
  <si>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</si>
  <si>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</si>
  <si>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</si>
  <si>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</si>
  <si>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</si>
  <si>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</si>
  <si>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</si>
  <si>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</si>
  <si>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</si>
  <si>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</si>
  <si>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</si>
  <si>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</si>
  <si>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</si>
  <si>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</si>
  <si>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</si>
  <si>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</si>
  <si>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</si>
  <si>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</si>
  <si>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</si>
  <si>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</si>
  <si>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</si>
  <si>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</si>
  <si>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</si>
  <si>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</si>
  <si>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</si>
  <si>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</si>
  <si>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</si>
  <si>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</si>
  <si>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</si>
  <si>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</si>
  <si>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</si>
  <si>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</si>
  <si>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</si>
  <si>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</si>
  <si>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</si>
  <si>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</si>
  <si>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</si>
  <si>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</si>
  <si>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</si>
  <si>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</si>
  <si>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</si>
  <si>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</si>
  <si>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</si>
  <si>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</si>
  <si>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</si>
  <si>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</si>
  <si>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</si>
  <si>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</si>
  <si>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</si>
  <si>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</si>
  <si>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</si>
  <si>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</si>
  <si>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</si>
  <si>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</si>
  <si>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</si>
  <si>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</si>
  <si>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</si>
  <si>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</si>
  <si>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</si>
  <si>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</si>
  <si>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</si>
  <si>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</si>
  <si>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</si>
  <si>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</si>
  <si>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</si>
  <si>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</si>
  <si>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</si>
  <si>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</si>
  <si>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</si>
  <si>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</si>
  <si>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</si>
  <si>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</si>
  <si>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</si>
  <si>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</si>
  <si>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</si>
  <si>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</si>
  <si>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</si>
  <si>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</si>
  <si>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</si>
  <si>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</si>
  <si>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</si>
  <si>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</si>
  <si>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</si>
  <si>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</si>
  <si>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</si>
  <si>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</si>
  <si>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</si>
  <si>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</si>
  <si>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</si>
  <si>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</si>
  <si>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</si>
  <si>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</si>
  <si>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</si>
  <si>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</si>
  <si>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</si>
  <si>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</si>
  <si>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</si>
  <si>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</si>
  <si>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</si>
  <si>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</si>
  <si>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</si>
  <si>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</si>
  <si>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</si>
  <si>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</si>
  <si>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</si>
  <si>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</si>
  <si>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</si>
  <si>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</si>
  <si>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</si>
  <si>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</si>
  <si>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</si>
  <si>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</si>
  <si>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</si>
  <si>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</si>
  <si>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</si>
  <si>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</si>
  <si>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</si>
  <si>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</si>
  <si>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</si>
  <si>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</si>
  <si>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</si>
  <si>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</si>
  <si>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</si>
  <si>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</si>
  <si>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</si>
  <si>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</si>
  <si>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</si>
  <si>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</si>
  <si>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</si>
  <si>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</si>
  <si>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</si>
  <si>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</si>
  <si>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</si>
  <si>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</si>
  <si>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</si>
  <si>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</si>
  <si>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</si>
  <si>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</si>
  <si>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</si>
  <si>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</si>
  <si>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</si>
  <si>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</si>
  <si>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</si>
  <si>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</si>
  <si>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</si>
  <si>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</si>
  <si>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</si>
  <si>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</si>
  <si>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</si>
  <si>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</si>
  <si>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</si>
  <si>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</si>
  <si>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</si>
  <si>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</si>
  <si>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</si>
  <si>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</si>
  <si>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</si>
  <si>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</si>
  <si>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</si>
  <si>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</si>
  <si>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</si>
  <si>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</si>
  <si>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</si>
  <si>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</si>
  <si>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</si>
  <si>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</si>
  <si>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</si>
  <si>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</si>
  <si>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</si>
  <si>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</si>
  <si>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</si>
  <si>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</si>
  <si>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</si>
  <si>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</si>
  <si>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</si>
  <si>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</si>
  <si>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</si>
  <si>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</si>
  <si>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</si>
  <si>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</si>
  <si>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</si>
  <si>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</si>
  <si>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</si>
  <si>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</si>
  <si>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</si>
  <si>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</si>
  <si>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</si>
  <si>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</si>
  <si>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</si>
  <si>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</si>
  <si>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</si>
  <si>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</si>
  <si>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</si>
  <si>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</si>
  <si>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</si>
  <si>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</si>
  <si>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</si>
  <si>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</si>
  <si>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</si>
  <si>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</si>
  <si>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</si>
  <si>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</si>
  <si>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</si>
  <si>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</si>
  <si>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</si>
  <si>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</si>
  <si>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</si>
  <si>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</si>
  <si>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</si>
  <si>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</si>
  <si>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</si>
  <si>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</si>
  <si>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</si>
  <si>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</si>
  <si>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</si>
  <si>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</si>
  <si>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</si>
  <si>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</si>
  <si>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</si>
  <si>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</si>
  <si>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</si>
  <si>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</si>
  <si>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</si>
  <si>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</si>
  <si>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</si>
  <si>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</si>
  <si>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</si>
  <si>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</si>
  <si>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</si>
  <si>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</si>
  <si>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</si>
  <si>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</si>
  <si>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</si>
  <si>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</si>
  <si>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</si>
  <si>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</si>
  <si>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</si>
  <si>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</si>
  <si>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</si>
  <si>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</si>
  <si>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</si>
  <si>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</si>
  <si>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</si>
  <si>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</si>
  <si>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</si>
  <si>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</si>
  <si>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</si>
  <si>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</si>
  <si>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</si>
  <si>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</si>
  <si>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</si>
  <si>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</si>
  <si>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</si>
  <si>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</si>
  <si>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</si>
  <si>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</si>
  <si>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</si>
  <si>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</si>
  <si>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</si>
  <si>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</si>
  <si>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</si>
  <si>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</si>
  <si>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</si>
  <si>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</si>
  <si>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</si>
  <si>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</si>
  <si>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</si>
  <si>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</si>
  <si>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</si>
  <si>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</si>
  <si>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</si>
  <si>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</si>
  <si>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</si>
  <si>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</si>
  <si>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</si>
  <si>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</si>
  <si>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</si>
  <si>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</si>
  <si>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</si>
  <si>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</si>
  <si>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</si>
  <si>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</si>
  <si>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</si>
  <si>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</si>
  <si>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</si>
  <si>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</si>
  <si>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</si>
  <si>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</si>
  <si>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</si>
  <si>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</si>
  <si>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</si>
  <si>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</si>
  <si>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</si>
  <si>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</si>
  <si>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</si>
  <si>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</si>
  <si>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</si>
  <si>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</si>
  <si>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</si>
  <si>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</si>
  <si>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</si>
  <si>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</si>
  <si>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</si>
  <si>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</si>
  <si>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</si>
  <si>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</si>
  <si>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</si>
  <si>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</si>
  <si>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</si>
  <si>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</si>
  <si>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</si>
  <si>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</si>
  <si>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</si>
  <si>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</si>
  <si>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</si>
  <si>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</si>
  <si>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</si>
  <si>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</si>
  <si>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</si>
  <si>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</si>
  <si>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</si>
  <si>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</si>
  <si>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</si>
  <si>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</si>
  <si>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</si>
  <si>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</si>
  <si>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</si>
  <si>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</si>
  <si>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</si>
  <si>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</si>
  <si>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</si>
  <si>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</si>
  <si>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</si>
  <si>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</si>
  <si>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</si>
  <si>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</si>
  <si>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</si>
  <si>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</si>
  <si>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</si>
  <si>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</si>
  <si>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</si>
  <si>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</si>
  <si>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</si>
  <si>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</si>
  <si>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</si>
  <si>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</si>
  <si>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</si>
  <si>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</si>
  <si>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</si>
  <si>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</si>
  <si>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</si>
  <si>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</si>
  <si>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</si>
  <si>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</si>
  <si>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</si>
  <si>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</si>
  <si>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</si>
  <si>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</si>
  <si>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</si>
  <si>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</si>
  <si>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</si>
  <si>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</si>
  <si>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</si>
  <si>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</si>
  <si>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</si>
  <si>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</si>
  <si>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</si>
  <si>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</si>
  <si>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</si>
  <si>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</si>
  <si>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</si>
  <si>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</si>
  <si>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</si>
  <si>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</si>
  <si>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</si>
  <si>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</si>
  <si>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</si>
  <si>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</si>
  <si>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</si>
  <si>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</si>
  <si>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</si>
  <si>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</si>
  <si>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</si>
  <si>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</si>
  <si>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</si>
  <si>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</si>
  <si>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</si>
  <si>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</si>
  <si>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</si>
  <si>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</si>
  <si>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</si>
  <si>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</si>
  <si>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</si>
  <si>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</si>
  <si>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</si>
  <si>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</si>
  <si>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</si>
  <si>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</si>
  <si>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</si>
  <si>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</si>
  <si>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</si>
  <si>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</si>
  <si>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</si>
  <si>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</si>
  <si>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</si>
  <si>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</si>
  <si>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</si>
  <si>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</si>
  <si>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</si>
  <si>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</si>
  <si>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</si>
  <si>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</si>
  <si>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</si>
  <si>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</si>
  <si>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</si>
  <si>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</si>
  <si>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</si>
  <si>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</si>
  <si>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</si>
  <si>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</si>
  <si>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</si>
  <si>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</si>
  <si>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</si>
  <si>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</si>
  <si>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</si>
  <si>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</si>
  <si>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</si>
  <si>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</si>
  <si>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</si>
  <si>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</si>
  <si>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</si>
  <si>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</si>
  <si>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</si>
  <si>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</si>
  <si>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</si>
  <si>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</si>
  <si>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</si>
  <si>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</si>
  <si>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</si>
  <si>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</si>
  <si>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</si>
  <si>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</si>
  <si>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</si>
  <si>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</si>
  <si>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</si>
  <si>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</si>
  <si>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</si>
  <si>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</si>
  <si>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</si>
  <si>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</si>
  <si>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</si>
  <si>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</si>
  <si>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</si>
  <si>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</si>
  <si>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</si>
  <si>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</si>
  <si>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</si>
  <si>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</si>
  <si>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</si>
  <si>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</si>
  <si>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</si>
  <si>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</si>
  <si>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</si>
  <si>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</si>
  <si>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</si>
  <si>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</si>
  <si>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</si>
  <si>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</si>
  <si>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</si>
  <si>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</si>
  <si>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</si>
  <si>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</si>
  <si>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</si>
  <si>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</si>
  <si>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</si>
  <si>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</si>
  <si>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</si>
  <si>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</si>
  <si>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</si>
  <si>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</si>
  <si>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</si>
  <si>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</si>
  <si>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</si>
  <si>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</si>
  <si>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</si>
  <si>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</si>
  <si>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</si>
  <si>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</si>
  <si>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</si>
  <si>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</si>
  <si>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</si>
  <si>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</si>
  <si>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</si>
  <si>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</si>
  <si>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</si>
  <si>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</si>
  <si>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</si>
  <si>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</si>
  <si>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</si>
  <si>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</si>
  <si>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</si>
  <si>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</si>
  <si>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</si>
  <si>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</si>
  <si>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</si>
  <si>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</si>
  <si>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</si>
  <si>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</si>
  <si>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</si>
  <si>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</si>
  <si>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</si>
  <si>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</si>
  <si>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</si>
  <si>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</si>
  <si>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</si>
  <si>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</si>
  <si>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</si>
  <si>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</si>
  <si>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</si>
  <si>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</si>
  <si>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</si>
  <si>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</si>
  <si>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</si>
  <si>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</si>
  <si>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</si>
  <si>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</si>
  <si>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</si>
  <si>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</si>
  <si>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</si>
  <si>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</si>
  <si>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</si>
  <si>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</si>
  <si>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</si>
  <si>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</si>
  <si>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</si>
  <si>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</si>
  <si>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</si>
  <si>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</si>
  <si>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</si>
  <si>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</si>
  <si>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</si>
  <si>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</si>
  <si>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</si>
  <si>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</si>
  <si>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</si>
  <si>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</si>
  <si>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</si>
  <si>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</si>
  <si>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</si>
  <si>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</si>
  <si>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</si>
  <si>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</si>
  <si>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</si>
  <si>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</si>
  <si>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</si>
  <si>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</si>
  <si>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</si>
  <si>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</si>
  <si>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</si>
  <si>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</si>
  <si>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</si>
  <si>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</si>
  <si>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</si>
  <si>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</si>
  <si>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</si>
  <si>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</si>
  <si>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</si>
  <si>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</si>
  <si>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</si>
  <si>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</si>
  <si>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</si>
  <si>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</si>
  <si>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</si>
  <si>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</si>
  <si>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</si>
  <si>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</si>
  <si>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</si>
  <si>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</si>
  <si>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</si>
  <si>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</si>
  <si>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</si>
  <si>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</si>
  <si>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</si>
  <si>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</si>
  <si>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</si>
  <si>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</si>
  <si>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</si>
  <si>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</si>
  <si>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</si>
  <si>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</si>
  <si>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</si>
  <si>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</si>
  <si>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</si>
  <si>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</si>
  <si>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</si>
  <si>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</si>
  <si>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</si>
  <si>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</si>
  <si>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</si>
  <si>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</si>
  <si>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</si>
  <si>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</si>
  <si>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</si>
  <si>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</si>
  <si>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</si>
  <si>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</si>
  <si>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</si>
  <si>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</si>
  <si>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</si>
  <si>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</si>
  <si>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</si>
  <si>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</si>
  <si>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</si>
  <si>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</si>
  <si>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</si>
  <si>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</si>
  <si>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</si>
  <si>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</si>
  <si>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</si>
  <si>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</si>
  <si>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</si>
  <si>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</si>
  <si>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</si>
  <si>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</si>
  <si>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</si>
  <si>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</si>
  <si>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</si>
  <si>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</si>
  <si>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</si>
  <si>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</si>
  <si>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</si>
  <si>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</si>
  <si>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</si>
  <si>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</si>
  <si>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</si>
  <si>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</si>
  <si>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</si>
  <si>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</si>
  <si>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</si>
  <si>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</si>
  <si>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</si>
  <si>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</si>
  <si>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</si>
  <si>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</si>
  <si>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</si>
  <si>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</si>
  <si>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</si>
  <si>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</si>
  <si>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</si>
  <si>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</si>
  <si>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</si>
  <si>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</si>
  <si>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</si>
  <si>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</si>
  <si>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</si>
  <si>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</si>
  <si>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</si>
  <si>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</si>
  <si>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</si>
  <si>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</si>
  <si>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</si>
  <si>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</si>
  <si>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</si>
  <si>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</si>
  <si>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</si>
  <si>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</si>
  <si>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</si>
  <si>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</si>
  <si>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</si>
  <si>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</si>
  <si>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</si>
  <si>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</si>
  <si>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</si>
  <si>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</si>
  <si>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</si>
  <si>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</si>
  <si>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</si>
  <si>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</si>
  <si>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</si>
  <si>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</si>
  <si>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</si>
  <si>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</si>
  <si>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</si>
  <si>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</si>
  <si>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</si>
  <si>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</si>
  <si>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</si>
  <si>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</si>
  <si>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</si>
  <si>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</si>
  <si>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</si>
  <si>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</si>
  <si>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</si>
  <si>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</si>
  <si>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</si>
  <si>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</si>
  <si>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</si>
  <si>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</si>
  <si>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</si>
  <si>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</si>
  <si>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</si>
  <si>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</si>
  <si>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</si>
  <si>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</si>
  <si>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</si>
  <si>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</si>
  <si>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</si>
  <si>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</si>
  <si>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</si>
  <si>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</si>
  <si>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</si>
  <si>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</si>
  <si>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</si>
  <si>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</si>
  <si>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</si>
  <si>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</si>
  <si>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</si>
  <si>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</si>
  <si>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</si>
  <si>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</si>
  <si>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</si>
  <si>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</si>
  <si>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</si>
  <si>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</si>
  <si>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</si>
  <si>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</si>
  <si>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</si>
  <si>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</si>
  <si>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</si>
  <si>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</si>
  <si>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</si>
  <si>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</si>
  <si>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</si>
  <si>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</si>
  <si>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</si>
  <si>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</si>
  <si>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</si>
  <si>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</si>
  <si>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</si>
  <si>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</si>
  <si>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</si>
  <si>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</si>
  <si>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</si>
  <si>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</si>
  <si>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</si>
  <si>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</si>
  <si>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</si>
  <si>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</si>
  <si>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</si>
  <si>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</si>
  <si>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</si>
  <si>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</si>
  <si>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</si>
  <si>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</si>
  <si>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</si>
  <si>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</si>
  <si>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</si>
  <si>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</si>
  <si>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</si>
  <si>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</si>
  <si>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</si>
  <si>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</si>
  <si>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</si>
  <si>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</si>
  <si>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</si>
  <si>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</si>
  <si>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</si>
  <si>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</si>
  <si>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</si>
  <si>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</si>
  <si>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</si>
  <si>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</si>
  <si>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</si>
  <si>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</si>
  <si>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</si>
  <si>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</si>
  <si>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</si>
  <si>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</si>
  <si>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</si>
  <si>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</si>
  <si>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</si>
  <si>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</si>
  <si>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</si>
  <si>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</si>
  <si>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</si>
  <si>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</si>
  <si>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</si>
  <si>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</si>
  <si>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</si>
  <si>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</si>
  <si>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</si>
  <si>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</si>
  <si>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</si>
  <si>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</si>
  <si>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</si>
  <si>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</si>
  <si>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</si>
  <si>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</si>
  <si>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</si>
  <si>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</si>
  <si>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</si>
  <si>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</si>
  <si>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</si>
  <si>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</si>
  <si>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</si>
  <si>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</si>
  <si>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</si>
  <si>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</si>
  <si>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</si>
  <si>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</si>
  <si>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</si>
  <si>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</si>
  <si>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</si>
  <si>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</si>
  <si>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</si>
  <si>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</si>
  <si>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</si>
  <si>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</si>
  <si>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</si>
  <si>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</si>
  <si>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</si>
  <si>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</si>
  <si>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</si>
  <si>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</si>
  <si>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</si>
  <si>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</si>
  <si>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</si>
  <si>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</si>
  <si>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</si>
  <si>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</si>
  <si>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</si>
  <si>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</si>
  <si>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</si>
  <si>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</si>
  <si>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</si>
  <si>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</si>
  <si>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</si>
  <si>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</si>
  <si>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</si>
  <si>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</si>
  <si>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</si>
  <si>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</si>
  <si>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</si>
  <si>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</si>
  <si>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</si>
  <si>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</si>
  <si>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</si>
  <si>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</si>
  <si>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</si>
  <si>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</si>
  <si>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</si>
  <si>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</si>
  <si>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</si>
  <si>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</si>
  <si>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</si>
  <si>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</si>
  <si>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</si>
  <si>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</si>
  <si>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</si>
  <si>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</si>
  <si>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</si>
  <si>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</si>
  <si>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</si>
  <si>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</si>
  <si>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</si>
  <si>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</si>
  <si>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</si>
  <si>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</si>
  <si>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</si>
  <si>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</si>
  <si>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</si>
  <si>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</si>
  <si>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</si>
  <si>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</si>
  <si>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</si>
  <si>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</si>
  <si>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</si>
  <si>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</si>
  <si>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</si>
  <si>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</si>
  <si>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</si>
  <si>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</si>
  <si>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</si>
  <si>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</si>
  <si>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</si>
  <si>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</si>
  <si>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</si>
  <si>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</si>
  <si>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</si>
  <si>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</si>
  <si>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</si>
  <si>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</si>
  <si>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</si>
  <si>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</si>
  <si>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</si>
  <si>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</si>
  <si>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</si>
  <si>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</si>
  <si>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</si>
  <si>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</si>
  <si>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</si>
  <si>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</si>
  <si>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</si>
  <si>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</si>
  <si>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</si>
  <si>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</si>
  <si>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</si>
  <si>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</si>
  <si>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</si>
  <si>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</si>
  <si>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</si>
  <si>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</si>
  <si>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</si>
  <si>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</si>
  <si>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</si>
  <si>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</si>
  <si>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</si>
  <si>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</si>
  <si>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</si>
  <si>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</si>
  <si>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</si>
  <si>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</si>
  <si>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</si>
  <si>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</si>
  <si>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</si>
  <si>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</si>
  <si>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</si>
  <si>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</si>
  <si>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</si>
  <si>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</si>
  <si>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</si>
  <si>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</si>
  <si>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</si>
  <si>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</si>
  <si>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</si>
  <si>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</si>
  <si>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</si>
  <si>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</si>
  <si>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</si>
  <si>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</si>
  <si>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</si>
  <si>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</si>
  <si>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</si>
  <si>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</si>
  <si>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</si>
  <si>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</si>
  <si>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</si>
  <si>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</si>
  <si>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</si>
  <si>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</si>
  <si>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</si>
  <si>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</si>
  <si>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</si>
  <si>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</si>
  <si>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</si>
  <si>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</si>
  <si>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</si>
  <si>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</si>
  <si>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</si>
  <si>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</si>
  <si>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</si>
  <si>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</si>
  <si>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</si>
  <si>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</si>
  <si>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</si>
  <si>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</si>
  <si>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</si>
  <si>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</si>
  <si>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</si>
  <si>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</si>
  <si>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</si>
  <si>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</si>
  <si>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</si>
  <si>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</si>
  <si>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</si>
  <si>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</si>
  <si>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</si>
  <si>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</si>
  <si>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</si>
  <si>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</si>
  <si>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</si>
  <si>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</si>
  <si>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</si>
  <si>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</si>
  <si>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</si>
  <si>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</si>
  <si>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</si>
  <si>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</si>
  <si>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</si>
  <si>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</si>
  <si>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</si>
  <si>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</si>
  <si>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</si>
  <si>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</si>
  <si>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</si>
  <si>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</si>
  <si>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</si>
  <si>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</si>
  <si>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</si>
  <si>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</si>
  <si>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</si>
  <si>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</si>
  <si>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</si>
  <si>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</si>
  <si>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</si>
  <si>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</si>
  <si>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</si>
  <si>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</si>
  <si>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</si>
  <si>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</si>
  <si>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</si>
  <si>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</si>
  <si>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</si>
  <si>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</si>
  <si>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</si>
  <si>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</si>
  <si>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</si>
  <si>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</si>
  <si>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</si>
  <si>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</si>
  <si>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</si>
  <si>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</si>
  <si>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</si>
  <si>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</si>
  <si>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</si>
  <si>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</si>
  <si>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</si>
  <si>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</si>
  <si>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</si>
  <si>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</si>
  <si>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</si>
  <si>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</si>
  <si>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</si>
  <si>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</si>
  <si>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</si>
  <si>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</si>
  <si>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</si>
  <si>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</si>
  <si>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</si>
  <si>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</si>
  <si>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</si>
  <si>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</si>
  <si>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</si>
  <si>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</si>
  <si>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</si>
  <si>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</si>
  <si>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</si>
  <si>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</si>
  <si>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</si>
  <si>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</si>
  <si>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</si>
  <si>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</si>
  <si>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</si>
  <si>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</si>
  <si>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</si>
  <si>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</si>
  <si>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</si>
  <si>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</si>
  <si>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</si>
  <si>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</si>
  <si>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</si>
  <si>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</si>
  <si>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</si>
  <si>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</si>
  <si>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</si>
  <si>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</si>
  <si>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</si>
  <si>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</si>
  <si>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</si>
  <si>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</si>
  <si>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</si>
  <si>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</si>
  <si>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</si>
  <si>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</si>
  <si>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</si>
  <si>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</si>
  <si>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</si>
  <si>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</si>
  <si>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</si>
  <si>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</si>
  <si>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</si>
  <si>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</si>
  <si>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</si>
  <si>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</si>
  <si>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</si>
  <si>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</si>
  <si>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</si>
  <si>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</si>
  <si>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</si>
  <si>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</si>
  <si>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</si>
  <si>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</si>
  <si>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</si>
  <si>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</si>
  <si>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</si>
  <si>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</si>
  <si>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</si>
  <si>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</si>
  <si>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</si>
  <si>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</si>
  <si>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</si>
  <si>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</si>
  <si>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</si>
  <si>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</si>
  <si>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</si>
  <si>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</si>
  <si>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</si>
  <si>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</si>
  <si>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</si>
  <si>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</si>
  <si>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</si>
  <si>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</si>
  <si>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</si>
  <si>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</si>
  <si>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</si>
  <si>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</si>
  <si>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</si>
  <si>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</si>
  <si>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</si>
  <si>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</si>
  <si>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</si>
  <si>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</si>
  <si>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</si>
  <si>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</si>
  <si>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</si>
  <si>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</si>
  <si>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</si>
  <si>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</si>
  <si>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</si>
  <si>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</si>
  <si>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</si>
  <si>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</si>
  <si>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</si>
  <si>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</si>
  <si>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</si>
  <si>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</si>
  <si>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</si>
  <si>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</si>
  <si>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</si>
  <si>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</si>
  <si>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</si>
  <si>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</si>
  <si>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</si>
  <si>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</si>
  <si>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</si>
  <si>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</si>
  <si>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</si>
  <si>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</si>
  <si>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</si>
  <si>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</si>
  <si>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</si>
  <si>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</si>
  <si>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</si>
  <si>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</si>
  <si>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</si>
  <si>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</si>
  <si>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</si>
  <si>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</si>
  <si>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</si>
  <si>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</si>
  <si>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</si>
  <si>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</si>
  <si>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</si>
  <si>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</si>
  <si>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</si>
  <si>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</si>
  <si>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</si>
  <si>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</si>
  <si>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</si>
  <si>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</si>
  <si>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</si>
  <si>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</si>
  <si>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</si>
  <si>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</si>
  <si>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</si>
  <si>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</si>
  <si>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</si>
  <si>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</si>
  <si>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</si>
  <si>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</si>
  <si>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</si>
  <si>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</si>
  <si>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</si>
  <si>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</si>
  <si>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</si>
  <si>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</si>
  <si>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</si>
  <si>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</si>
  <si>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</si>
  <si>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</si>
  <si>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</si>
  <si>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</si>
  <si>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</si>
  <si>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</si>
  <si>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</si>
  <si>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</si>
  <si>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</si>
  <si>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</si>
  <si>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</si>
  <si>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</si>
  <si>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</si>
  <si>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</si>
  <si>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</si>
  <si>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</si>
  <si>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</si>
  <si>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</si>
  <si>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</si>
  <si>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</si>
  <si>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</si>
  <si>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</si>
  <si>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</si>
  <si>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</si>
  <si>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</si>
  <si>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</si>
  <si>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</si>
  <si>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</si>
  <si>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</si>
  <si>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</si>
  <si>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</si>
  <si>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</si>
  <si>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</si>
  <si>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</si>
  <si>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</si>
  <si>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</si>
  <si>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</si>
  <si>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</si>
  <si>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</si>
  <si>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</si>
  <si>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</si>
  <si>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</si>
  <si>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</si>
  <si>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</si>
  <si>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</si>
  <si>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</si>
  <si>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</si>
  <si>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</si>
  <si>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</si>
  <si>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</si>
  <si>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</si>
  <si>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</si>
  <si>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</si>
  <si>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</si>
  <si>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</si>
  <si>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</si>
  <si>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</si>
  <si>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</si>
  <si>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</si>
  <si>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</si>
  <si>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</si>
  <si>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</si>
  <si>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</si>
  <si>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</si>
  <si>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</si>
  <si>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</si>
  <si>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</si>
  <si>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</si>
  <si>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</si>
  <si>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</si>
  <si>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</si>
  <si>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</si>
  <si>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</si>
  <si>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</si>
  <si>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</si>
  <si>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</si>
  <si>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</si>
  <si>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</si>
  <si>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</si>
  <si>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</si>
  <si>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</si>
  <si>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</si>
  <si>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</si>
  <si>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</si>
  <si>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</si>
  <si>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</si>
  <si>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</si>
  <si>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</si>
  <si>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</si>
  <si>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</si>
  <si>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</si>
  <si>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</si>
  <si>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</si>
  <si>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</si>
  <si>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</si>
  <si>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</si>
  <si>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</si>
  <si>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</si>
  <si>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</si>
  <si>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</si>
  <si>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</si>
  <si>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</si>
  <si>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</si>
  <si>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</si>
  <si>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</si>
  <si>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</si>
  <si>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</si>
  <si>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</si>
  <si>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</si>
  <si>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</si>
  <si>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</si>
  <si>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</si>
  <si>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</si>
  <si>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</si>
  <si>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</si>
  <si>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</si>
  <si>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</si>
  <si>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</si>
  <si>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</si>
  <si>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</si>
  <si>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</si>
  <si>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</si>
  <si>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</si>
  <si>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</si>
  <si>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</si>
  <si>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</si>
  <si>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</si>
  <si>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</si>
  <si>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</si>
  <si>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</si>
  <si>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</si>
  <si>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</si>
  <si>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</si>
  <si>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</si>
  <si>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</si>
  <si>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</si>
  <si>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</si>
  <si>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</si>
  <si>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</si>
  <si>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</si>
  <si>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</si>
  <si>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</si>
  <si>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</si>
  <si>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</si>
  <si>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</si>
  <si>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</si>
  <si>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</si>
  <si>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</si>
  <si>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</si>
  <si>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</si>
  <si>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</si>
  <si>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</si>
  <si>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</si>
  <si>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</si>
  <si>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</si>
  <si>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</si>
  <si>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</si>
  <si>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</si>
  <si>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</si>
  <si>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</si>
  <si>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</si>
  <si>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</si>
  <si>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</si>
  <si>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</si>
  <si>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</si>
  <si>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</si>
  <si>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</si>
  <si>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</si>
  <si>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</si>
  <si>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</si>
  <si>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</si>
  <si>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</si>
  <si>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</si>
  <si>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</si>
  <si>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</si>
  <si>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</si>
  <si>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</si>
  <si>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</si>
  <si>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</si>
  <si>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</si>
  <si>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</si>
  <si>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</si>
  <si>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</si>
  <si>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</si>
  <si>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</si>
  <si>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</si>
  <si>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</si>
  <si>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</si>
  <si>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</si>
  <si>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</si>
  <si>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</si>
  <si>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</si>
  <si>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</si>
  <si>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</si>
  <si>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</si>
  <si>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</si>
  <si>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</si>
  <si>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</si>
  <si>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</si>
  <si>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</si>
  <si>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</si>
  <si>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</si>
  <si>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</si>
  <si>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</si>
  <si>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</si>
  <si>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</si>
  <si>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</si>
  <si>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</si>
  <si>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</si>
  <si>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</si>
  <si>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</si>
  <si>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</si>
  <si>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</si>
  <si>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</si>
  <si>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</si>
  <si>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</si>
  <si>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</si>
  <si>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</si>
  <si>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</si>
  <si>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</si>
  <si>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</si>
  <si>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</si>
  <si>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</si>
  <si>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</si>
  <si>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</si>
  <si>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</si>
  <si>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</si>
  <si>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</si>
  <si>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</si>
  <si>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</si>
  <si>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</si>
  <si>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</si>
  <si>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</si>
  <si>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</si>
  <si>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</si>
  <si>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</si>
  <si>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</si>
  <si>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</si>
  <si>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</si>
  <si>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</si>
  <si>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</si>
  <si>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</si>
  <si>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</si>
  <si>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</si>
  <si>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</si>
  <si>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</si>
  <si>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</si>
  <si>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</si>
  <si>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</si>
  <si>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</si>
  <si>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</si>
  <si>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</si>
  <si>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</si>
  <si>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</si>
  <si>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</si>
  <si>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</si>
  <si>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</si>
  <si>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</si>
  <si>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</si>
  <si>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</si>
  <si>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</si>
  <si>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</si>
  <si>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</si>
  <si>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</si>
  <si>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</si>
  <si>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</si>
  <si>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</si>
  <si>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</si>
  <si>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</si>
  <si>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</si>
  <si>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</si>
  <si>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</si>
  <si>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</si>
  <si>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</si>
  <si>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</si>
  <si>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</si>
  <si>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</si>
  <si>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</si>
  <si>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</si>
  <si>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</si>
  <si>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</si>
  <si>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</si>
  <si>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</si>
  <si>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</si>
  <si>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</si>
  <si>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</si>
  <si>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</si>
  <si>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</si>
  <si>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</si>
  <si>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</si>
  <si>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</si>
  <si>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</si>
  <si>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</si>
  <si>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</si>
  <si>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</si>
  <si>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</si>
  <si>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</si>
  <si>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</si>
  <si>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</si>
  <si>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</si>
  <si>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</si>
  <si>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</si>
  <si>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</si>
  <si>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</si>
  <si>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</si>
  <si>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</si>
  <si>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</si>
  <si>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</si>
  <si>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</si>
  <si>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</si>
  <si>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</si>
  <si>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</si>
  <si>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</si>
  <si>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</si>
  <si>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</si>
  <si>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</si>
  <si>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</si>
  <si>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</si>
  <si>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</si>
  <si>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</si>
  <si>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</si>
  <si>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</si>
  <si>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</si>
  <si>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</si>
  <si>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</si>
  <si>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</si>
  <si>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</si>
  <si>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</si>
  <si>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</si>
  <si>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</si>
  <si>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</si>
  <si>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</si>
  <si>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</si>
  <si>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</si>
  <si>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</si>
  <si>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</si>
  <si>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</si>
  <si>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</si>
  <si>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</si>
  <si>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</si>
  <si>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</si>
  <si>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</si>
  <si>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</si>
  <si>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</si>
  <si>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</si>
  <si>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</si>
  <si>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</si>
  <si>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</si>
  <si>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</si>
  <si>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</si>
  <si>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</si>
  <si>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</si>
  <si>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</si>
  <si>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</si>
  <si>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</si>
  <si>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</si>
  <si>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</si>
  <si>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</si>
  <si>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</si>
  <si>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</si>
  <si>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</si>
  <si>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</si>
  <si>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</si>
  <si>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</si>
  <si>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</si>
  <si>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</si>
  <si>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</si>
  <si>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</si>
  <si>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</si>
  <si>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</si>
  <si>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</si>
  <si>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</si>
  <si>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</si>
  <si>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</si>
  <si>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</si>
  <si>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</si>
  <si>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</si>
  <si>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</si>
  <si>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</si>
  <si>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</si>
  <si>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</si>
  <si>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</si>
  <si>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</si>
  <si>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</si>
  <si>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</si>
  <si>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</si>
  <si>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</si>
  <si>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</si>
  <si>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</si>
  <si>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</si>
  <si>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</si>
  <si>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</si>
  <si>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</si>
  <si>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</si>
  <si>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</si>
  <si>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</si>
  <si>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</si>
  <si>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</si>
  <si>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</si>
  <si>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</si>
  <si>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</si>
  <si>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</si>
  <si>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</si>
  <si>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</si>
  <si>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</si>
  <si>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</si>
  <si>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</si>
  <si>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</si>
  <si>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</si>
  <si>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</si>
  <si>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</si>
  <si>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</si>
  <si>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</si>
  <si>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</si>
  <si>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</si>
  <si>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</si>
  <si>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</si>
  <si>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</si>
  <si>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</si>
  <si>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</si>
  <si>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</si>
  <si>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</si>
  <si>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</si>
  <si>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</si>
  <si>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</si>
  <si>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</si>
  <si>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</si>
  <si>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</si>
  <si>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</si>
  <si>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</si>
  <si>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</si>
  <si>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</si>
  <si>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</si>
  <si>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</si>
  <si>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</si>
  <si>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</si>
  <si>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</si>
  <si>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</si>
  <si>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</si>
  <si>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</si>
  <si>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</si>
  <si>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</si>
  <si>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</si>
  <si>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</si>
  <si>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</si>
  <si>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</si>
  <si>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</si>
  <si>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</si>
  <si>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</si>
  <si>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</si>
  <si>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</si>
  <si>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</si>
  <si>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</si>
  <si>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</si>
  <si>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</si>
  <si>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</si>
  <si>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</si>
  <si>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</si>
  <si>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</si>
  <si>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</si>
  <si>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</si>
  <si>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</si>
  <si>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</si>
  <si>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</si>
  <si>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</si>
  <si>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</si>
  <si>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</si>
  <si>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</si>
  <si>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</si>
  <si>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</si>
  <si>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</si>
  <si>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</si>
  <si>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</si>
  <si>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</si>
  <si>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</si>
  <si>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</si>
  <si>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</si>
  <si>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</si>
  <si>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</si>
  <si>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</si>
  <si>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</si>
  <si>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</si>
  <si>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</si>
  <si>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</si>
  <si>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</si>
  <si>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</si>
  <si>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</si>
  <si>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</si>
  <si>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</si>
  <si>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</si>
  <si>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</si>
  <si>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</si>
  <si>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</si>
  <si>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</si>
  <si>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</si>
  <si>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</si>
  <si>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</si>
  <si>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</si>
  <si>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</si>
  <si>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</si>
  <si>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</si>
  <si>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</si>
  <si>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</si>
  <si>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</si>
  <si>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</si>
  <si>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</si>
  <si>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</si>
  <si>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</si>
  <si>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</si>
  <si>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</si>
  <si>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</si>
  <si>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</si>
  <si>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</si>
  <si>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</si>
  <si>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</si>
  <si>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</si>
  <si>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</si>
  <si>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</si>
  <si>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</si>
  <si>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</si>
  <si>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</si>
  <si>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</si>
  <si>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</si>
  <si>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</si>
  <si>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</si>
  <si>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</si>
  <si>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</si>
  <si>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</si>
  <si>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</si>
  <si>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</si>
  <si>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</si>
  <si>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</si>
  <si>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</si>
  <si>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</si>
  <si>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</si>
  <si>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</si>
  <si>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</si>
  <si>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</si>
  <si>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</si>
  <si>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</si>
  <si>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</si>
  <si>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</si>
  <si>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</si>
  <si>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</si>
  <si>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</si>
  <si>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</si>
  <si>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</si>
  <si>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</si>
  <si>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</si>
  <si>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</si>
  <si>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</si>
  <si>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</si>
  <si>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</si>
  <si>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</si>
  <si>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</si>
  <si>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</si>
  <si>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</si>
  <si>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</si>
  <si>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</si>
  <si>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</si>
  <si>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</si>
  <si>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</si>
  <si>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</si>
  <si>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</si>
  <si>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</si>
  <si>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</si>
  <si>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</si>
  <si>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</si>
  <si>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</si>
  <si>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</si>
  <si>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</si>
  <si>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</si>
  <si>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</si>
  <si>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</si>
  <si>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</si>
  <si>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</si>
  <si>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</si>
  <si>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</si>
  <si>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</si>
  <si>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</si>
  <si>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</si>
  <si>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</si>
  <si>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</si>
  <si>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</si>
  <si>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</si>
  <si>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</si>
  <si>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</si>
  <si>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</si>
  <si>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</si>
  <si>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</si>
  <si>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</si>
  <si>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</si>
  <si>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</si>
  <si>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</si>
  <si>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</si>
  <si>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</si>
  <si>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</si>
  <si>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</si>
  <si>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</si>
  <si>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</si>
  <si>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</si>
  <si>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</si>
  <si>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</si>
  <si>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</si>
  <si>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</si>
  <si>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</si>
  <si>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</si>
  <si>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</si>
  <si>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</si>
  <si>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</si>
  <si>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</si>
  <si>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</si>
  <si>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</si>
  <si>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</si>
  <si>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</si>
  <si>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</si>
  <si>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</si>
  <si>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</si>
  <si>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</si>
  <si>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</si>
  <si>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</si>
  <si>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</si>
  <si>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</si>
  <si>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</si>
  <si>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</si>
  <si>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</si>
  <si>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</si>
  <si>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</si>
  <si>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</si>
  <si>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</si>
  <si>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</si>
  <si>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</si>
  <si>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</si>
  <si>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</si>
  <si>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</si>
  <si>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</si>
  <si>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</si>
  <si>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</si>
  <si>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</si>
  <si>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</si>
  <si>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</si>
  <si>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</si>
  <si>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</si>
  <si>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</si>
  <si>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</si>
  <si>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</si>
  <si>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</si>
  <si>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</si>
  <si>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</si>
  <si>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</si>
  <si>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</si>
  <si>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</si>
  <si>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</si>
  <si>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</si>
  <si>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</si>
  <si>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</si>
  <si>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</si>
  <si>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</si>
  <si>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</si>
  <si>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</si>
  <si>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</si>
  <si>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</si>
  <si>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</si>
  <si>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</si>
  <si>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</si>
  <si>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</si>
  <si>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</si>
  <si>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</si>
  <si>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</si>
  <si>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</si>
  <si>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</si>
  <si>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</si>
  <si>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</si>
  <si>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</si>
  <si>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</si>
  <si>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</si>
  <si>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</si>
  <si>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</si>
  <si>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</si>
  <si>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</si>
  <si>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</si>
  <si>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</si>
  <si>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</si>
  <si>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</si>
  <si>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</si>
  <si>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</si>
  <si>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</si>
  <si>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</si>
  <si>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</si>
  <si>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</si>
  <si>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</si>
  <si>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</si>
  <si>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</si>
  <si>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</si>
  <si>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</si>
  <si>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</si>
  <si>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</si>
  <si>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</si>
  <si>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</si>
  <si>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</si>
  <si>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</si>
  <si>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</si>
  <si>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</si>
  <si>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</si>
  <si>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</si>
  <si>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</si>
  <si>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</si>
  <si>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</si>
  <si>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</si>
  <si>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</si>
  <si>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</si>
  <si>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</si>
  <si>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</si>
  <si>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</si>
  <si>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</si>
  <si>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</si>
  <si>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</si>
  <si>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</si>
  <si>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</si>
  <si>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</si>
  <si>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</si>
  <si>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</si>
  <si>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</si>
  <si>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</si>
  <si>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</si>
  <si>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</si>
  <si>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</si>
  <si>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</si>
  <si>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</si>
  <si>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</si>
  <si>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</si>
  <si>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</si>
  <si>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</si>
  <si>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</si>
  <si>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</si>
  <si>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</si>
  <si>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</si>
  <si>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</si>
  <si>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</si>
  <si>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</si>
  <si>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</si>
  <si>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</si>
  <si>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</si>
  <si>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</si>
  <si>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</si>
  <si>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</si>
  <si>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</si>
  <si>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</si>
  <si>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</si>
  <si>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</si>
  <si>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</si>
  <si>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</si>
  <si>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</si>
  <si>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</si>
  <si>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</si>
  <si>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</si>
  <si>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</si>
  <si>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</si>
  <si>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</si>
  <si>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</si>
  <si>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</si>
  <si>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</si>
  <si>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</si>
  <si>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</si>
  <si>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</si>
  <si>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</si>
  <si>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</si>
  <si>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</si>
  <si>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</si>
  <si>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</si>
  <si>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</si>
  <si>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</si>
  <si>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</si>
  <si>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</si>
  <si>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</si>
  <si>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</si>
  <si>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</si>
  <si>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</si>
  <si>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</si>
  <si>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</si>
  <si>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</si>
  <si>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</si>
  <si>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</si>
  <si>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</si>
  <si>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</si>
  <si>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</si>
  <si>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</si>
  <si>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</si>
  <si>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</si>
  <si>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</si>
  <si>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</si>
  <si>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</si>
  <si>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</si>
  <si>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</si>
  <si>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</si>
  <si>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</si>
  <si>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</si>
  <si>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</si>
  <si>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</si>
  <si>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</si>
  <si>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</si>
  <si>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</si>
  <si>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</si>
  <si>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</si>
  <si>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</si>
  <si>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</si>
  <si>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</si>
  <si>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</si>
  <si>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</si>
  <si>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</si>
  <si>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</si>
  <si>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</si>
  <si>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</si>
  <si>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</si>
  <si>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</si>
  <si>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</si>
  <si>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</si>
  <si>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</si>
  <si>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</si>
  <si>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</si>
  <si>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</si>
  <si>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</si>
  <si>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</si>
  <si>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</si>
  <si>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</si>
  <si>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</si>
  <si>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</si>
  <si>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</si>
  <si>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</si>
  <si>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</si>
  <si>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</si>
  <si>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</si>
  <si>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</si>
  <si>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</si>
  <si>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</si>
  <si>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</si>
  <si>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</si>
  <si>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</si>
  <si>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</si>
  <si>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</si>
  <si>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</si>
  <si>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</si>
  <si>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</si>
  <si>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</si>
  <si>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</si>
  <si>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</si>
  <si>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</si>
  <si>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</si>
  <si>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</si>
  <si>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</si>
  <si>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</si>
  <si>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</si>
  <si>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</si>
  <si>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</si>
  <si>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</si>
  <si>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</si>
  <si>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</si>
  <si>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</si>
  <si>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</si>
  <si>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</si>
  <si>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</si>
  <si>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</si>
  <si>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</si>
  <si>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</si>
  <si>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</si>
  <si>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</si>
  <si>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</si>
  <si>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</si>
  <si>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</si>
  <si>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</si>
  <si>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</si>
  <si>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</si>
  <si>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</si>
  <si>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</si>
  <si>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</si>
  <si>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</si>
  <si>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</si>
  <si>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</si>
  <si>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</si>
  <si>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</si>
  <si>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</si>
  <si>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</si>
  <si>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</si>
  <si>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</si>
  <si>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</si>
  <si>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</si>
  <si>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</si>
  <si>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</si>
  <si>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</si>
  <si>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</si>
  <si>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</si>
  <si>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</si>
  <si>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</si>
  <si>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</si>
  <si>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</si>
  <si>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</si>
  <si>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</si>
  <si>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</si>
  <si>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</si>
  <si>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</si>
  <si>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</si>
  <si>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</si>
  <si>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</si>
  <si>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</si>
  <si>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</si>
  <si>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</si>
  <si>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</si>
  <si>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</si>
  <si>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</si>
  <si>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</si>
  <si>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</si>
  <si>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</si>
  <si>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</si>
  <si>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</si>
  <si>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</si>
  <si>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</si>
  <si>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</si>
  <si>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</si>
  <si>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</si>
  <si>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</si>
  <si>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</si>
  <si>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</si>
  <si>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</si>
  <si>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</si>
  <si>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</si>
  <si>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</si>
  <si>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</si>
  <si>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</si>
  <si>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</si>
  <si>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</si>
  <si>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</si>
  <si>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</si>
  <si>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</si>
  <si>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</si>
  <si>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</si>
  <si>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</si>
  <si>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</si>
  <si>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</si>
  <si>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</si>
  <si>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</si>
  <si>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</si>
  <si>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</si>
  <si>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</si>
  <si>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</si>
  <si>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</si>
  <si>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</si>
  <si>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</si>
  <si>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</si>
  <si>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</si>
  <si>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</si>
  <si>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</si>
  <si>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</si>
  <si>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</si>
  <si>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</si>
  <si>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</si>
  <si>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</si>
  <si>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</si>
  <si>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</si>
  <si>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</si>
  <si>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</si>
  <si>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</si>
  <si>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</si>
  <si>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</si>
  <si>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</si>
  <si>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</si>
  <si>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</si>
  <si>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</si>
  <si>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</si>
  <si>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</si>
  <si>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</si>
  <si>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</si>
  <si>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</si>
  <si>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</si>
  <si>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</si>
  <si>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</si>
  <si>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</si>
  <si>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</si>
  <si>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</si>
  <si>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</si>
  <si>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</si>
  <si>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</si>
  <si>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</si>
  <si>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</si>
  <si>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</si>
  <si>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</si>
  <si>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</si>
  <si>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</si>
  <si>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</si>
  <si>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</si>
  <si>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</si>
  <si>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</si>
  <si>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</si>
  <si>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</si>
  <si>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</si>
  <si>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</si>
  <si>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</si>
  <si>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</si>
  <si>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</si>
  <si>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</si>
  <si>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</si>
  <si>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</si>
  <si>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</si>
  <si>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</si>
  <si>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</si>
  <si>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</si>
  <si>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</si>
  <si>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</si>
  <si>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</si>
  <si>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</si>
  <si>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</si>
  <si>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</si>
  <si>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</si>
  <si>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</si>
  <si>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</si>
  <si>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</si>
  <si>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</si>
  <si>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</si>
  <si>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</si>
  <si>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</si>
  <si>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</si>
  <si>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</si>
  <si>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</si>
  <si>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</si>
  <si>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</si>
  <si>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</si>
  <si>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</si>
  <si>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</si>
  <si>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</si>
  <si>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</si>
  <si>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</si>
  <si>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</si>
  <si>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</si>
  <si>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</si>
  <si>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</si>
  <si>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</si>
  <si>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</si>
  <si>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</si>
  <si>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</si>
  <si>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</si>
  <si>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</si>
  <si>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</si>
  <si>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</si>
  <si>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</si>
  <si>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</si>
  <si>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</si>
  <si>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</si>
  <si>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</si>
  <si>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</si>
  <si>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</si>
  <si>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</si>
  <si>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</si>
  <si>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</si>
  <si>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</si>
  <si>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</si>
  <si>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</si>
  <si>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</si>
  <si>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</si>
  <si>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</si>
  <si>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</si>
  <si>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</si>
  <si>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</si>
  <si>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</si>
  <si>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</si>
  <si>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</si>
  <si>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</si>
  <si>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</si>
  <si>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</si>
  <si>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</si>
  <si>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</si>
  <si>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</si>
  <si>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</si>
  <si>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</si>
  <si>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</si>
  <si>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</si>
  <si>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</si>
  <si>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</si>
  <si>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</si>
  <si>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</si>
  <si>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</si>
  <si>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</si>
  <si>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</si>
  <si>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</si>
  <si>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</si>
  <si>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</si>
  <si>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</si>
  <si>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</si>
  <si>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</si>
  <si>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</si>
  <si>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</si>
  <si>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</si>
  <si>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</si>
  <si>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</si>
  <si>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</si>
  <si>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</si>
  <si>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</si>
  <si>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</si>
  <si>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</si>
  <si>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</si>
  <si>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</si>
  <si>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</si>
  <si>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</si>
  <si>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</si>
  <si>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</si>
  <si>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</si>
  <si>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</si>
  <si>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</si>
  <si>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</si>
  <si>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</si>
  <si>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</si>
  <si>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</si>
  <si>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</si>
  <si>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</si>
  <si>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</si>
  <si>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</si>
  <si>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</si>
  <si>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</si>
  <si>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</si>
  <si>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</si>
  <si>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</si>
  <si>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</si>
  <si>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</si>
  <si>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</si>
  <si>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</si>
  <si>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</si>
  <si>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</si>
  <si>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</si>
  <si>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</si>
  <si>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</si>
  <si>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</si>
  <si>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</si>
  <si>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</si>
  <si>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</si>
  <si>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</si>
  <si>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</si>
  <si>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</si>
  <si>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</si>
  <si>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</si>
  <si>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</si>
  <si>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</si>
  <si>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</si>
  <si>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</si>
  <si>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</si>
  <si>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</si>
  <si>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</si>
  <si>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</si>
  <si>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</si>
  <si>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</si>
  <si>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</si>
  <si>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</si>
  <si>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</si>
  <si>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</si>
  <si>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</si>
  <si>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</si>
  <si>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</si>
  <si>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</si>
  <si>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</si>
  <si>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</si>
  <si>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</si>
  <si>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</si>
  <si>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</si>
  <si>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</si>
  <si>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</si>
  <si>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</si>
  <si>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</si>
  <si>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</si>
  <si>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</si>
  <si>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</si>
  <si>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</si>
  <si>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</si>
  <si>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</si>
  <si>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</si>
  <si>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</si>
  <si>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</si>
  <si>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</si>
  <si>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</si>
  <si>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</si>
  <si>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</si>
  <si>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</si>
  <si>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</si>
  <si>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</si>
  <si>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</si>
  <si>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</si>
  <si>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</si>
  <si>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</si>
  <si>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</si>
  <si>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</si>
  <si>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</si>
  <si>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</si>
  <si>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</si>
  <si>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</si>
  <si>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</si>
  <si>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</si>
  <si>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</si>
  <si>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</si>
  <si>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</si>
  <si>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</si>
  <si>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</si>
  <si>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</si>
  <si>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</si>
  <si>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</si>
  <si>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</si>
  <si>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</si>
  <si>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</si>
  <si>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</si>
  <si>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</si>
  <si>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</si>
  <si>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</si>
  <si>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</si>
  <si>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</si>
  <si>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</si>
  <si>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</si>
  <si>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</si>
  <si>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</si>
  <si>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</si>
  <si>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</si>
  <si>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</si>
  <si>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</si>
  <si>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</si>
  <si>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</si>
  <si>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</si>
  <si>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</si>
  <si>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</si>
  <si>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</si>
  <si>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</si>
  <si>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</si>
  <si>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</si>
  <si>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</si>
  <si>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</si>
  <si>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</si>
  <si>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</si>
  <si>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</si>
  <si>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</si>
  <si>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</si>
  <si>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</si>
  <si>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</si>
  <si>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</si>
  <si>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</si>
  <si>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</si>
  <si>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</si>
  <si>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</si>
  <si>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</si>
  <si>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</si>
  <si>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</si>
  <si>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</si>
  <si>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</si>
  <si>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</si>
  <si>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</si>
  <si>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</si>
  <si>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</si>
  <si>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</si>
  <si>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</si>
  <si>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</si>
  <si>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</si>
  <si>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</si>
  <si>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</si>
  <si>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</si>
  <si>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</si>
  <si>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</si>
  <si>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</si>
  <si>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</si>
  <si>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</si>
  <si>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</si>
  <si>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</si>
  <si>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</si>
  <si>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</si>
  <si>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</si>
  <si>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</si>
  <si>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</si>
  <si>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</si>
  <si>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</si>
  <si>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</si>
  <si>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</si>
  <si>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</si>
  <si>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</si>
  <si>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</si>
  <si>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</si>
  <si>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</si>
  <si>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</si>
  <si>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</si>
  <si>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</si>
  <si>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</si>
  <si>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</si>
  <si>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</si>
  <si>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</si>
  <si>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</si>
  <si>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</si>
  <si>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</si>
  <si>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</si>
  <si>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</si>
  <si>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</si>
  <si>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</si>
  <si>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</si>
  <si>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</si>
  <si>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</si>
  <si>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</si>
  <si>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</si>
  <si>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</si>
  <si>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</si>
  <si>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</si>
  <si>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</si>
  <si>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</si>
  <si>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</si>
  <si>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</si>
  <si>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</si>
  <si>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</si>
  <si>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</si>
  <si>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</si>
  <si>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</si>
  <si>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</si>
  <si>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</si>
  <si>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</si>
  <si>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</si>
  <si>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</si>
  <si>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</si>
  <si>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</si>
  <si>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</si>
  <si>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</si>
  <si>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</si>
  <si>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</si>
  <si>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</si>
  <si>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</si>
  <si>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</si>
  <si>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</si>
  <si>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</si>
  <si>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</si>
  <si>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</si>
  <si>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</si>
  <si>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</si>
  <si>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</si>
  <si>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</si>
  <si>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</si>
  <si>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</si>
  <si>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</si>
  <si>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</si>
  <si>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</si>
  <si>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</si>
  <si>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</si>
  <si>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</si>
  <si>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</si>
  <si>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</si>
  <si>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</si>
  <si>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</si>
  <si>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</si>
  <si>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</si>
  <si>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</si>
  <si>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</si>
  <si>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</si>
  <si>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</si>
  <si>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</si>
  <si>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</si>
  <si>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</si>
  <si>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</si>
  <si>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</si>
  <si>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</si>
  <si>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</si>
  <si>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</si>
  <si>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</si>
  <si>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</si>
  <si>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</si>
  <si>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</si>
  <si>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</si>
  <si>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</si>
  <si>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</si>
  <si>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</si>
  <si>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</si>
  <si>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</si>
  <si>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</si>
  <si>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</si>
  <si>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</si>
  <si>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</si>
  <si>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</si>
  <si>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</si>
  <si>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</si>
  <si>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</si>
  <si>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</si>
  <si>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</si>
  <si>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</si>
  <si>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</si>
  <si>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</si>
  <si>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</si>
  <si>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</si>
  <si>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</si>
  <si>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</si>
  <si>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</si>
  <si>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</si>
  <si>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</si>
  <si>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</si>
  <si>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</si>
  <si>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</si>
  <si>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</si>
  <si>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</si>
  <si>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</si>
  <si>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</si>
  <si>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</si>
  <si>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</si>
  <si>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</si>
  <si>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</si>
  <si>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</si>
  <si>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</si>
  <si>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</si>
  <si>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</si>
  <si>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</si>
  <si>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</si>
  <si>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</si>
  <si>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</si>
  <si>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</si>
  <si>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</si>
  <si>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</si>
  <si>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</si>
  <si>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</si>
  <si>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</si>
  <si>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</si>
  <si>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</si>
  <si>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</si>
  <si>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</si>
  <si>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</si>
  <si>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</si>
  <si>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</si>
  <si>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</si>
  <si>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</si>
  <si>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</si>
  <si>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</si>
  <si>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</si>
  <si>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</si>
  <si>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</si>
  <si>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</si>
  <si>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</si>
  <si>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</si>
  <si>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</si>
  <si>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</si>
  <si>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</si>
  <si>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</si>
  <si>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</si>
  <si>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</si>
  <si>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</si>
  <si>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</si>
  <si>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</si>
  <si>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</si>
  <si>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</si>
  <si>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</si>
  <si>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</si>
  <si>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</si>
  <si>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</si>
  <si>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</si>
  <si>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</si>
  <si>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</si>
  <si>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</si>
  <si>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</si>
  <si>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</si>
  <si>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</si>
  <si>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</si>
  <si>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</si>
  <si>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</si>
  <si>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</si>
  <si>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</si>
  <si>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</si>
  <si>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</si>
  <si>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</si>
  <si>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</si>
  <si>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</si>
  <si>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</si>
  <si>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</si>
  <si>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</si>
  <si>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</si>
  <si>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</si>
  <si>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</si>
  <si>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</si>
  <si>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</si>
  <si>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</si>
  <si>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</si>
  <si>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</si>
  <si>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</si>
  <si>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</si>
  <si>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</si>
  <si>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</si>
  <si>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</si>
  <si>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</si>
  <si>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</si>
  <si>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</si>
  <si>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</si>
  <si>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</si>
  <si>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</si>
  <si>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</si>
  <si>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</si>
  <si>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</si>
  <si>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</si>
  <si>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</si>
  <si>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</si>
  <si>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</si>
  <si>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</si>
  <si>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</si>
  <si>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</si>
  <si>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</si>
  <si>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</si>
  <si>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</si>
  <si>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</si>
  <si>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</si>
  <si>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</si>
  <si>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</si>
  <si>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</si>
  <si>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</si>
  <si>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</si>
  <si>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</si>
  <si>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</si>
  <si>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</si>
  <si>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</si>
  <si>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</si>
  <si>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</si>
  <si>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</si>
  <si>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</si>
  <si>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</si>
  <si>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</si>
  <si>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</si>
  <si>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</si>
  <si>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</si>
  <si>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</si>
  <si>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</si>
  <si>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</si>
  <si>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</si>
  <si>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</si>
  <si>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</si>
  <si>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</si>
  <si>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</si>
  <si>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</si>
  <si>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</si>
  <si>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</si>
  <si>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</si>
  <si>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</si>
  <si>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</si>
  <si>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</si>
  <si>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</si>
  <si>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</si>
  <si>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</si>
  <si>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</si>
  <si>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</si>
  <si>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</si>
  <si>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</si>
  <si>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</si>
  <si>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</si>
  <si>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</si>
  <si>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</si>
  <si>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</si>
  <si>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</si>
  <si>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</si>
  <si>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</si>
  <si>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</si>
  <si>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</si>
  <si>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</si>
  <si>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</si>
  <si>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</si>
  <si>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</si>
  <si>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</si>
  <si>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</si>
  <si>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</si>
  <si>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</si>
  <si>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</si>
  <si>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</si>
  <si>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</si>
  <si>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</si>
  <si>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</si>
  <si>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</si>
  <si>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</si>
  <si>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</si>
  <si>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</si>
  <si>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</si>
  <si>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</si>
  <si>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</si>
  <si>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</si>
  <si>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</si>
  <si>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</si>
  <si>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</si>
  <si>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</si>
  <si>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</si>
  <si>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</si>
  <si>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</si>
  <si>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</si>
  <si>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</si>
  <si>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</si>
  <si>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</si>
  <si>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</si>
  <si>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</si>
  <si>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</si>
  <si>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</si>
  <si>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</si>
  <si>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</si>
  <si>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</si>
  <si>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</si>
  <si>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</si>
  <si>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</si>
  <si>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</si>
  <si>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</si>
  <si>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</si>
  <si>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</si>
  <si>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</si>
  <si>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</si>
  <si>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</si>
  <si>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</si>
  <si>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</si>
  <si>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</si>
  <si>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</si>
  <si>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</si>
  <si>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</si>
  <si>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</si>
  <si>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</si>
  <si>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</si>
  <si>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</si>
  <si>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</si>
  <si>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</si>
  <si>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</si>
  <si>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</si>
  <si>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</si>
  <si>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</si>
  <si>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</si>
  <si>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</si>
  <si>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</si>
  <si>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</si>
  <si>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</si>
  <si>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</si>
  <si>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</si>
  <si>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</si>
  <si>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</si>
  <si>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</si>
  <si>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</si>
  <si>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</si>
  <si>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</si>
  <si>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</si>
  <si>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</si>
  <si>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</si>
  <si>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</si>
  <si>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</si>
  <si>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</si>
  <si>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</si>
  <si>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</si>
  <si>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</si>
  <si>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</si>
  <si>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</si>
  <si>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</si>
  <si>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</si>
  <si>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</si>
  <si>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</si>
  <si>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</si>
  <si>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</si>
  <si>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</si>
  <si>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</si>
  <si>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</si>
  <si>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</si>
  <si>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</si>
  <si>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</si>
  <si>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</si>
  <si>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</si>
  <si>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</si>
  <si>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</si>
  <si>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</si>
  <si>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</si>
  <si>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</si>
  <si>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</si>
  <si>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</si>
  <si>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</si>
  <si>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</si>
  <si>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</si>
  <si>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</si>
  <si>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</si>
  <si>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</si>
  <si>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</si>
  <si>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</si>
  <si>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</si>
  <si>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</si>
  <si>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</si>
  <si>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</si>
  <si>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</si>
  <si>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</si>
  <si>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</si>
  <si>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</si>
  <si>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</si>
  <si>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</si>
  <si>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</si>
  <si>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</si>
  <si>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</si>
  <si>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</si>
  <si>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</si>
  <si>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</si>
  <si>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</si>
  <si>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</si>
  <si>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</si>
  <si>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</si>
  <si>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</si>
  <si>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</si>
  <si>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</si>
  <si>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</si>
  <si>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</si>
  <si>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</si>
  <si>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</si>
  <si>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</si>
  <si>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</si>
  <si>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</si>
  <si>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</si>
  <si>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</si>
  <si>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</si>
  <si>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</si>
  <si>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</si>
  <si>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</si>
  <si>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</si>
  <si>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</si>
  <si>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</si>
  <si>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</si>
  <si>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</si>
  <si>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</si>
  <si>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</si>
  <si>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</si>
  <si>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</si>
  <si>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</si>
  <si>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</si>
  <si>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</si>
  <si>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</si>
  <si>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</si>
  <si>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</si>
  <si>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</si>
  <si>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</si>
  <si>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</si>
  <si>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</si>
  <si>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</si>
  <si>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</si>
  <si>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</si>
  <si>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</si>
  <si>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</si>
  <si>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</si>
  <si>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</si>
  <si>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</si>
  <si>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</si>
  <si>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</si>
  <si>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</si>
  <si>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</si>
  <si>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</si>
  <si>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</si>
  <si>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</si>
  <si>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</si>
  <si>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</si>
  <si>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</si>
  <si>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</si>
  <si>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</si>
  <si>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</si>
  <si>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</si>
  <si>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</si>
  <si>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</si>
  <si>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</si>
  <si>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</si>
  <si>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</si>
  <si>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</si>
  <si>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</si>
  <si>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</si>
  <si>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</si>
  <si>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</si>
  <si>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</si>
  <si>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</si>
  <si>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</si>
  <si>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</si>
  <si>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</si>
  <si>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</si>
  <si>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</si>
  <si>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</si>
  <si>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</si>
  <si>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</si>
  <si>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</si>
  <si>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</si>
  <si>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</si>
  <si>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</si>
  <si>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</si>
  <si>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</si>
  <si>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</si>
  <si>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</si>
  <si>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</si>
  <si>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</si>
  <si>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</si>
  <si>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</si>
  <si>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</si>
  <si>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</si>
  <si>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</si>
  <si>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</si>
  <si>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</si>
  <si>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</si>
  <si>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</si>
  <si>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</si>
  <si>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</si>
  <si>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</si>
  <si>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</si>
  <si>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</si>
  <si>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</si>
  <si>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</si>
  <si>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</si>
  <si>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</si>
  <si>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</si>
  <si>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</si>
  <si>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</si>
  <si>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</si>
  <si>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</si>
  <si>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</si>
  <si>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</si>
  <si>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</si>
  <si>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</si>
  <si>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</si>
  <si>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</si>
  <si>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</si>
  <si>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</si>
  <si>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</si>
  <si>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</si>
  <si>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</si>
  <si>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</si>
  <si>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</si>
  <si>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</si>
  <si>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</si>
  <si>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</si>
  <si>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</si>
  <si>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</si>
  <si>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</si>
  <si>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</si>
  <si>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</si>
  <si>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</si>
  <si>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</si>
  <si>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</si>
  <si>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</si>
  <si>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</si>
  <si>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</si>
  <si>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</si>
  <si>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</si>
  <si>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</si>
  <si>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</si>
  <si>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</si>
  <si>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</si>
  <si>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</si>
  <si>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</si>
  <si>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</si>
  <si>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</si>
  <si>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</si>
  <si>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</si>
  <si>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</si>
  <si>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</si>
  <si>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</si>
  <si>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</si>
  <si>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</si>
  <si>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</si>
  <si>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</si>
  <si>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</si>
  <si>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</si>
  <si>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</si>
  <si>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</si>
  <si>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</si>
  <si>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</si>
  <si>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</si>
  <si>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</si>
  <si>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</si>
  <si>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</si>
  <si>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</si>
  <si>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</si>
  <si>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</si>
  <si>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</si>
  <si>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</si>
  <si>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</si>
  <si>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</si>
  <si>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</si>
  <si>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</si>
  <si>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</si>
  <si>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</si>
  <si>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</si>
  <si>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</si>
  <si>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</si>
  <si>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</si>
  <si>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</si>
  <si>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</si>
  <si>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</si>
  <si>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</si>
  <si>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</si>
  <si>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</si>
  <si>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</si>
  <si>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</si>
  <si>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</si>
  <si>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</si>
  <si>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</si>
  <si>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</si>
  <si>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</si>
  <si>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</si>
  <si>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</si>
  <si>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</si>
  <si>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</si>
  <si>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</si>
  <si>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</si>
  <si>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</si>
  <si>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</si>
  <si>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</si>
  <si>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</si>
  <si>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</si>
  <si>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</si>
  <si>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</si>
  <si>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</si>
  <si>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</si>
  <si>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</si>
  <si>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</si>
  <si>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</si>
  <si>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</si>
  <si>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</si>
  <si>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</si>
  <si>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</si>
  <si>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</si>
  <si>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</si>
  <si>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</si>
  <si>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</si>
  <si>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</si>
  <si>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</si>
  <si>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</si>
  <si>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</si>
  <si>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</si>
  <si>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</si>
  <si>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</si>
  <si>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</si>
  <si>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</si>
  <si>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</si>
  <si>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</si>
  <si>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</si>
  <si>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</si>
  <si>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</si>
  <si>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</si>
  <si>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</si>
  <si>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</si>
  <si>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</si>
  <si>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</si>
  <si>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</si>
  <si>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</si>
  <si>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</si>
  <si>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</si>
  <si>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</si>
  <si>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</si>
  <si>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</si>
  <si>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</si>
  <si>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</si>
  <si>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</si>
  <si>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</si>
  <si>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</si>
  <si>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</si>
  <si>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</si>
  <si>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</si>
  <si>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</si>
  <si>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</si>
  <si>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</si>
  <si>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</si>
  <si>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</si>
  <si>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</si>
  <si>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</si>
  <si>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</si>
  <si>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</si>
  <si>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</si>
  <si>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</si>
  <si>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</si>
  <si>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</si>
  <si>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</si>
  <si>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</si>
  <si>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</si>
  <si>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</si>
  <si>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</si>
  <si>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</si>
  <si>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</si>
  <si>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</si>
  <si>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</si>
  <si>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</si>
  <si>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</si>
  <si>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</si>
  <si>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</si>
  <si>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</si>
  <si>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</si>
  <si>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</si>
  <si>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</si>
  <si>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</si>
  <si>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</si>
  <si>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</si>
  <si>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</si>
  <si>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</si>
  <si>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</si>
  <si>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</si>
  <si>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</si>
  <si>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</si>
  <si>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</si>
  <si>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</si>
  <si>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</si>
  <si>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</si>
  <si>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</si>
  <si>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</si>
  <si>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</si>
  <si>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</si>
  <si>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</si>
  <si>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</si>
  <si>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</si>
  <si>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</si>
  <si>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</si>
  <si>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</si>
  <si>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</si>
  <si>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</si>
  <si>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</si>
  <si>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</si>
  <si>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</si>
  <si>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</si>
  <si>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</si>
  <si>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</si>
  <si>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</si>
  <si>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</si>
  <si>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</si>
  <si>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</si>
  <si>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</si>
  <si>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</si>
  <si>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</si>
  <si>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</si>
  <si>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</si>
  <si>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</si>
  <si>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</si>
  <si>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</si>
  <si>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</si>
  <si>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</si>
  <si>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</si>
  <si>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</si>
  <si>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</si>
  <si>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</si>
  <si>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</si>
  <si>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</si>
  <si>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</si>
  <si>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</si>
  <si>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</si>
  <si>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</si>
  <si>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</si>
  <si>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</si>
  <si>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</si>
  <si>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</si>
  <si>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</si>
  <si>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</si>
  <si>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</si>
  <si>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</si>
  <si>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</si>
  <si>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</si>
  <si>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</si>
  <si>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</si>
  <si>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</si>
  <si>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</si>
  <si>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</si>
  <si>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</si>
  <si>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</si>
  <si>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</si>
  <si>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</si>
  <si>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</si>
  <si>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</si>
  <si>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</si>
  <si>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</si>
  <si>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</si>
  <si>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</si>
  <si>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</si>
  <si>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</si>
  <si>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</si>
  <si>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</si>
  <si>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</si>
  <si>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</si>
  <si>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</si>
  <si>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</si>
  <si>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</si>
  <si>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</si>
  <si>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</si>
  <si>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</si>
  <si>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</si>
  <si>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</si>
  <si>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</si>
  <si>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</si>
  <si>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</si>
  <si>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</si>
  <si>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</si>
  <si>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</si>
  <si>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</si>
  <si>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</si>
  <si>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</si>
  <si>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</si>
  <si>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</si>
  <si>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</si>
  <si>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</si>
  <si>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</si>
  <si>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</si>
  <si>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</si>
  <si>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</si>
  <si>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</si>
  <si>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</si>
  <si>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</si>
  <si>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</si>
  <si>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</si>
  <si>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</si>
  <si>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</si>
  <si>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</si>
  <si>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</si>
  <si>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</si>
  <si>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</si>
  <si>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</si>
  <si>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</si>
  <si>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</si>
  <si>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</si>
  <si>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</si>
  <si>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</si>
  <si>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</si>
  <si>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</si>
  <si>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</si>
  <si>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</si>
  <si>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</si>
  <si>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</si>
  <si>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</si>
  <si>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</si>
  <si>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</si>
  <si>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</si>
  <si>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</si>
  <si>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</si>
  <si>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</si>
  <si>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</si>
  <si>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</si>
  <si>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</si>
  <si>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</si>
  <si>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</si>
  <si>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</si>
  <si>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</si>
  <si>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</si>
  <si>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</si>
  <si>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</si>
  <si>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</si>
  <si>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</si>
  <si>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</si>
  <si>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</si>
  <si>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</si>
  <si>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</si>
  <si>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</si>
  <si>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</si>
  <si>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</si>
  <si>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</si>
  <si>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</si>
  <si>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</si>
  <si>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</si>
  <si>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</si>
  <si>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</si>
  <si>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</si>
  <si>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</si>
  <si>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</si>
  <si>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</si>
  <si>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</si>
  <si>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</si>
  <si>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</si>
  <si>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</si>
  <si>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</si>
  <si>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</si>
  <si>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</si>
  <si>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</si>
  <si>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</si>
  <si>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</si>
  <si>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</si>
  <si>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</si>
  <si>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</si>
  <si>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</si>
  <si>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</si>
  <si>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</si>
  <si>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</si>
  <si>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</si>
  <si>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</si>
  <si>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</si>
  <si>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</si>
  <si>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</si>
  <si>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</si>
  <si>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</si>
  <si>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</si>
  <si>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</si>
  <si>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</si>
  <si>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</si>
  <si>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</si>
  <si>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</si>
  <si>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</si>
  <si>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</si>
  <si>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</si>
  <si>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</si>
  <si>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</si>
  <si>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</si>
  <si>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</si>
  <si>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</si>
  <si>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</si>
  <si>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</si>
  <si>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</si>
  <si>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</si>
  <si>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</si>
  <si>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</si>
  <si>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</si>
  <si>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</si>
  <si>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</si>
  <si>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</si>
  <si>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</si>
  <si>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</si>
  <si>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</si>
  <si>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</si>
  <si>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</si>
  <si>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</si>
  <si>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</si>
  <si>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</si>
  <si>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</si>
  <si>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</si>
  <si>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</si>
  <si>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</si>
  <si>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</si>
  <si>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</si>
  <si>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</si>
  <si>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</si>
  <si>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</si>
  <si>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</si>
  <si>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</si>
  <si>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</si>
  <si>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</si>
  <si>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</si>
  <si>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</si>
  <si>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</si>
  <si>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</si>
  <si>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</si>
  <si>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</si>
  <si>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</si>
  <si>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</si>
  <si>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</si>
  <si>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</si>
  <si>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</si>
  <si>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</si>
  <si>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</si>
  <si>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</si>
  <si>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</si>
  <si>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</si>
  <si>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</si>
  <si>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</si>
  <si>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</si>
  <si>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</si>
  <si>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</si>
  <si>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</si>
  <si>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</si>
  <si>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</si>
  <si>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</si>
  <si>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</si>
  <si>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</si>
  <si>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</si>
  <si>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</si>
  <si>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</si>
  <si>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</si>
  <si>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</si>
  <si>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</si>
  <si>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</si>
  <si>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</si>
  <si>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</si>
  <si>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</si>
  <si>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</si>
  <si>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</si>
  <si>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</si>
  <si>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</si>
  <si>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</si>
  <si>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</si>
  <si>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</si>
  <si>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</si>
  <si>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</si>
  <si>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</si>
  <si>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</si>
  <si>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</si>
  <si>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</si>
  <si>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</si>
  <si>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</si>
  <si>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</si>
  <si>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</si>
  <si>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</si>
  <si>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</si>
  <si>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</si>
  <si>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</si>
  <si>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</si>
  <si>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</si>
  <si>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</si>
  <si>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</si>
  <si>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</si>
  <si>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</si>
  <si>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</si>
  <si>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</si>
  <si>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</si>
  <si>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</si>
  <si>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</si>
  <si>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</si>
  <si>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</si>
  <si>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</si>
  <si>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</si>
  <si>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</si>
  <si>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</si>
  <si>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</si>
  <si>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</si>
  <si>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</si>
  <si>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</si>
  <si>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</si>
  <si>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</si>
  <si>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</si>
  <si>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</si>
  <si>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</si>
  <si>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</si>
  <si>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</si>
  <si>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</si>
  <si>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</si>
  <si>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</si>
  <si>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</si>
  <si>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</si>
  <si>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</si>
  <si>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</si>
  <si>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</si>
  <si>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</si>
  <si>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</si>
  <si>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</si>
  <si>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</si>
  <si>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</si>
  <si>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</si>
  <si>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</si>
  <si>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</si>
  <si>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</si>
  <si>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</si>
  <si>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</si>
  <si>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</si>
  <si>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</si>
  <si>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</si>
  <si>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</si>
  <si>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</si>
  <si>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</si>
  <si>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</si>
  <si>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</si>
  <si>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</si>
  <si>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</si>
  <si>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</si>
  <si>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</si>
  <si>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</si>
  <si>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</si>
  <si>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</si>
  <si>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</si>
  <si>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</si>
  <si>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</si>
  <si>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</si>
  <si>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</si>
  <si>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</si>
  <si>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</si>
  <si>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</si>
  <si>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</si>
  <si>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</si>
  <si>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</si>
  <si>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</si>
  <si>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</si>
  <si>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</si>
  <si>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</si>
  <si>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</si>
  <si>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</si>
  <si>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</si>
  <si>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</si>
  <si>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</si>
  <si>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</si>
  <si>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</si>
  <si>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</si>
  <si>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</si>
  <si>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</si>
  <si>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</si>
  <si>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</si>
  <si>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</si>
  <si>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</si>
  <si>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</si>
  <si>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</si>
  <si>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</si>
  <si>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</si>
  <si>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</si>
  <si>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</si>
  <si>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</si>
  <si>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</si>
  <si>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</si>
  <si>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</si>
  <si>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</si>
  <si>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</si>
  <si>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</si>
  <si>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</si>
  <si>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</si>
  <si>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</si>
  <si>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</si>
  <si>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</si>
  <si>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</si>
  <si>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</si>
  <si>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</si>
  <si>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</si>
  <si>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</si>
  <si>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</si>
  <si>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</si>
  <si>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</si>
  <si>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</si>
  <si>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</si>
  <si>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</si>
  <si>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</si>
  <si>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</si>
  <si>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</si>
  <si>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</si>
  <si>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</si>
  <si>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</si>
  <si>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</si>
  <si>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</si>
  <si>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</si>
  <si>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</si>
  <si>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</si>
  <si>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</si>
  <si>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</si>
  <si>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</si>
  <si>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</si>
  <si>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</si>
  <si>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</si>
  <si>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</si>
  <si>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</si>
  <si>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</si>
  <si>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</si>
  <si>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</si>
  <si>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</si>
  <si>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</si>
  <si>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</si>
  <si>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</si>
  <si>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</si>
  <si>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</si>
  <si>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</si>
  <si>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</si>
  <si>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</si>
  <si>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</si>
  <si>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</si>
  <si>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</si>
  <si>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</si>
  <si>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</si>
  <si>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</si>
  <si>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</si>
  <si>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</si>
  <si>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</si>
  <si>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</si>
  <si>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</si>
  <si>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</si>
  <si>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</si>
  <si>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</si>
  <si>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</si>
  <si>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</si>
  <si>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</si>
  <si>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</si>
  <si>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</si>
  <si>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</si>
  <si>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</si>
  <si>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</si>
  <si>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</si>
  <si>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</si>
  <si>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</si>
  <si>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</si>
  <si>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</si>
  <si>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</si>
  <si>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</si>
  <si>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</si>
  <si>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</si>
  <si>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</si>
  <si>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</si>
  <si>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</si>
  <si>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</si>
  <si>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</si>
  <si>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</si>
  <si>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</si>
  <si>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</si>
  <si>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</si>
  <si>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</si>
  <si>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</si>
  <si>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</si>
  <si>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</si>
  <si>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</si>
  <si>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</si>
  <si>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</si>
  <si>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</si>
  <si>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</si>
  <si>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</si>
  <si>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</si>
  <si>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</si>
  <si>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</si>
  <si>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</si>
  <si>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</si>
  <si>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</si>
  <si>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</si>
  <si>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</si>
  <si>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</si>
  <si>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</si>
  <si>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</si>
  <si>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</si>
  <si>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</si>
  <si>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</si>
  <si>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</si>
  <si>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</si>
  <si>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</si>
  <si>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</si>
  <si>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</si>
  <si>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</si>
  <si>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</si>
  <si>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</si>
  <si>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</si>
  <si>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</si>
  <si>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</si>
  <si>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</si>
  <si>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</si>
  <si>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</si>
  <si>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</si>
  <si>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</si>
  <si>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</si>
  <si>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</si>
  <si>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</si>
  <si>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</si>
  <si>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</si>
  <si>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</si>
  <si>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</si>
  <si>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</si>
  <si>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</si>
  <si>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</si>
  <si>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</si>
  <si>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</si>
  <si>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</si>
  <si>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</si>
  <si>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</si>
  <si>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</si>
  <si>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</si>
  <si>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</si>
  <si>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</si>
  <si>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</si>
  <si>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</si>
  <si>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</si>
  <si>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</si>
  <si>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</si>
  <si>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</si>
  <si>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</si>
  <si>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</si>
  <si>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</si>
  <si>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</si>
  <si>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</si>
  <si>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</si>
  <si>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</si>
  <si>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</si>
  <si>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</si>
  <si>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</si>
  <si>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</si>
  <si>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</si>
  <si>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</si>
  <si>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</si>
  <si>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</si>
  <si>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</si>
  <si>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</si>
  <si>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</si>
  <si>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</si>
  <si>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</si>
  <si>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</si>
  <si>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</si>
  <si>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</si>
  <si>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</si>
  <si>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</si>
  <si>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</si>
  <si>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</si>
  <si>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</si>
  <si>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</si>
  <si>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</si>
  <si>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</si>
  <si>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</si>
  <si>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</si>
  <si>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</si>
  <si>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</si>
  <si>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</si>
  <si>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</si>
  <si>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</si>
  <si>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</si>
  <si>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</si>
  <si>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</si>
  <si>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</si>
  <si>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</si>
  <si>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</si>
  <si>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</si>
  <si>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</si>
  <si>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</si>
  <si>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</si>
  <si>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</si>
  <si>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</si>
  <si>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</si>
  <si>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</si>
  <si>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</si>
  <si>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</si>
  <si>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</si>
  <si>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</si>
  <si>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</si>
  <si>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</si>
  <si>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</si>
  <si>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</si>
  <si>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</si>
  <si>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</si>
  <si>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</si>
  <si>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</si>
  <si>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</si>
  <si>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</si>
  <si>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</si>
  <si>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</si>
  <si>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</si>
  <si>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</si>
  <si>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</si>
  <si>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</si>
  <si>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</si>
  <si>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</si>
  <si>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</si>
  <si>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</si>
  <si>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</si>
  <si>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</si>
  <si>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</si>
  <si>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</si>
  <si>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</si>
  <si>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</si>
  <si>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</si>
  <si>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</si>
  <si>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</si>
  <si>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</si>
  <si>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</si>
  <si>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</si>
  <si>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</si>
  <si>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</si>
  <si>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</si>
  <si>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</si>
  <si>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</si>
  <si>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</si>
  <si>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</si>
  <si>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</si>
  <si>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</si>
  <si>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</si>
  <si>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</si>
  <si>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</si>
  <si>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</si>
  <si>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</si>
  <si>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</si>
  <si>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</si>
  <si>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</si>
  <si>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</si>
  <si>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</si>
  <si>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</si>
  <si>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</si>
  <si>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</si>
  <si>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</si>
  <si>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</si>
  <si>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</si>
  <si>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</si>
  <si>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</si>
  <si>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</si>
  <si>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</si>
  <si>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</si>
  <si>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</si>
  <si>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</si>
  <si>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</si>
  <si>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</si>
  <si>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</si>
  <si>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</si>
  <si>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</si>
  <si>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</si>
  <si>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</si>
  <si>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</si>
  <si>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</si>
  <si>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</si>
  <si>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</si>
  <si>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</si>
  <si>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</si>
  <si>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</si>
  <si>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</si>
  <si>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</si>
  <si>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</si>
  <si>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</si>
  <si>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</si>
  <si>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</si>
  <si>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</si>
  <si>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</si>
  <si>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</si>
  <si>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</si>
  <si>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</si>
  <si>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</si>
  <si>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</si>
  <si>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</si>
  <si>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</si>
  <si>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</si>
  <si>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</si>
  <si>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</si>
  <si>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</si>
  <si>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</si>
  <si>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</si>
  <si>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</si>
  <si>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</si>
  <si>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</si>
  <si>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</si>
  <si>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</si>
  <si>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</si>
  <si>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</si>
  <si>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</si>
  <si>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</si>
  <si>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</si>
  <si>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</si>
  <si>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</si>
  <si>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</si>
  <si>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</si>
  <si>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</si>
  <si>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</si>
  <si>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</si>
  <si>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</si>
  <si>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</si>
  <si>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</si>
  <si>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</si>
  <si>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</si>
  <si>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</si>
  <si>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</si>
  <si>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</si>
  <si>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</si>
  <si>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</si>
  <si>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</si>
  <si>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</si>
  <si>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</si>
  <si>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</si>
  <si>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</si>
  <si>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</si>
  <si>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</si>
  <si>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</si>
  <si>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</si>
  <si>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</si>
  <si>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</si>
  <si>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</si>
  <si>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</si>
  <si>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</si>
  <si>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</si>
  <si>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</si>
  <si>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</si>
  <si>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</si>
  <si>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</si>
  <si>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</si>
  <si>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</si>
  <si>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</si>
  <si>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</si>
  <si>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</si>
  <si>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</si>
  <si>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</si>
  <si>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</si>
  <si>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</si>
  <si>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</si>
  <si>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</si>
  <si>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</si>
  <si>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</si>
  <si>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</si>
  <si>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</si>
  <si>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</si>
  <si>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</si>
  <si>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</si>
  <si>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</si>
  <si>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</si>
  <si>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</si>
  <si>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</si>
  <si>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</si>
  <si>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</si>
  <si>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</si>
  <si>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</si>
  <si>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</si>
  <si>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</si>
  <si>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</si>
  <si>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</si>
  <si>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</si>
  <si>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</si>
  <si>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</si>
  <si>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</si>
  <si>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</si>
  <si>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</si>
  <si>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</si>
  <si>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</si>
  <si>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</si>
  <si>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</si>
  <si>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</si>
  <si>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</si>
  <si>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</si>
  <si>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</si>
  <si>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</si>
  <si>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</si>
  <si>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</si>
  <si>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</si>
  <si>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</si>
  <si>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</si>
  <si>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</si>
  <si>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</si>
  <si>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</si>
  <si>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</si>
  <si>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</si>
  <si>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</si>
  <si>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</si>
  <si>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</si>
  <si>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</si>
  <si>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</si>
  <si>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</si>
  <si>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</si>
  <si>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</si>
  <si>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</si>
  <si>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</si>
  <si>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</si>
  <si>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</si>
  <si>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</si>
  <si>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</si>
  <si>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</si>
  <si>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</si>
  <si>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</si>
  <si>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</si>
  <si>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</si>
  <si>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</si>
  <si>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</si>
  <si>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</si>
  <si>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</si>
  <si>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</si>
  <si>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</si>
  <si>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</si>
  <si>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</si>
  <si>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</si>
  <si>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</si>
  <si>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</si>
  <si>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</si>
  <si>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</si>
  <si>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</si>
  <si>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</si>
  <si>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</si>
  <si>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</si>
  <si>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</si>
  <si>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</si>
  <si>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</si>
  <si>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</si>
  <si>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</si>
  <si>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</si>
  <si>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</si>
  <si>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</si>
  <si>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</si>
  <si>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</si>
  <si>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</si>
  <si>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</si>
  <si>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</si>
  <si>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</si>
  <si>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</si>
  <si>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</si>
  <si>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</si>
  <si>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</si>
  <si>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</si>
  <si>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</si>
  <si>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</si>
  <si>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</si>
  <si>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</si>
  <si>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</si>
  <si>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</si>
  <si>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</si>
  <si>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</si>
  <si>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</si>
  <si>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</si>
  <si>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</si>
  <si>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</si>
  <si>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</si>
  <si>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</si>
  <si>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</si>
  <si>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</si>
  <si>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</si>
  <si>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</si>
  <si>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</si>
  <si>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</si>
  <si>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</si>
  <si>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</si>
  <si>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</si>
  <si>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</si>
  <si>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</si>
  <si>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</si>
  <si>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</si>
  <si>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</si>
  <si>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</si>
  <si>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</si>
  <si>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</si>
  <si>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</si>
  <si>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</si>
  <si>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</si>
  <si>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</si>
  <si>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</si>
  <si>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</si>
  <si>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</si>
  <si>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</si>
  <si>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</si>
  <si>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</si>
  <si>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</si>
  <si>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</si>
  <si>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</si>
  <si>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</si>
  <si>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</si>
  <si>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</si>
  <si>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</si>
  <si>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</si>
  <si>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</si>
  <si>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</si>
  <si>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</si>
  <si>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</si>
  <si>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</si>
  <si>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</si>
  <si>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</si>
  <si>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</si>
  <si>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</si>
  <si>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</si>
  <si>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</si>
  <si>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</si>
  <si>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</si>
  <si>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</si>
  <si>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</si>
  <si>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</si>
  <si>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</si>
  <si>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</si>
  <si>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</si>
  <si>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</si>
  <si>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</si>
  <si>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</si>
  <si>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</si>
  <si>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</si>
  <si>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</si>
  <si>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</si>
  <si>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</si>
  <si>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</si>
  <si>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</si>
  <si>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</si>
  <si>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</si>
  <si>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</si>
  <si>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</si>
  <si>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</si>
  <si>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</si>
  <si>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</si>
  <si>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</si>
  <si>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</si>
  <si>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</si>
  <si>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</si>
  <si>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</si>
  <si>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</si>
  <si>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</si>
  <si>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</si>
  <si>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</si>
  <si>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</si>
  <si>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</si>
  <si>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</si>
  <si>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</si>
  <si>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</si>
  <si>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</si>
  <si>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</si>
  <si>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</si>
  <si>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</si>
  <si>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</si>
  <si>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</si>
  <si>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</si>
  <si>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</si>
  <si>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</si>
  <si>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</si>
  <si>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</si>
  <si>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</si>
  <si>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</si>
  <si>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</si>
  <si>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</si>
  <si>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</si>
  <si>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</si>
  <si>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</si>
  <si>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</si>
  <si>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</si>
  <si>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</si>
  <si>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</si>
  <si>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</si>
  <si>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</si>
  <si>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</si>
  <si>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</si>
  <si>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</si>
  <si>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</si>
  <si>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</si>
  <si>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</si>
  <si>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</si>
  <si>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</si>
  <si>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</si>
  <si>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</si>
  <si>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</si>
  <si>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</si>
  <si>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</si>
  <si>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</si>
  <si>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</si>
  <si>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</si>
  <si>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</si>
  <si>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</si>
  <si>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</si>
  <si>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</si>
  <si>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</si>
  <si>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</si>
  <si>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</si>
  <si>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</si>
  <si>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</si>
  <si>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</si>
  <si>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</si>
  <si>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</si>
  <si>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</si>
  <si>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</si>
  <si>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</si>
  <si>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</si>
  <si>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</si>
  <si>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</si>
  <si>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</si>
  <si>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</si>
  <si>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</si>
  <si>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</si>
  <si>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</si>
  <si>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</si>
  <si>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</si>
  <si>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</si>
  <si>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</si>
  <si>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</si>
  <si>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</si>
  <si>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</si>
  <si>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</si>
  <si>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</si>
  <si>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</si>
  <si>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</si>
  <si>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</si>
  <si>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</si>
  <si>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</si>
  <si>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</si>
  <si>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</si>
  <si>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</si>
  <si>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</si>
  <si>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</si>
  <si>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</si>
  <si>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</si>
  <si>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</si>
  <si>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</si>
  <si>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</si>
  <si>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</si>
  <si>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</si>
  <si>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</si>
  <si>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</si>
  <si>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</si>
  <si>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</si>
  <si>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</si>
  <si>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</si>
  <si>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</si>
  <si>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</si>
  <si>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</si>
  <si>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</si>
  <si>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</si>
  <si>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</si>
  <si>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</si>
  <si>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</si>
  <si>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</si>
  <si>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</si>
  <si>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</si>
  <si>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</si>
  <si>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</si>
  <si>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</si>
  <si>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</si>
  <si>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</si>
  <si>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</si>
  <si>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</si>
  <si>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</si>
  <si>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</si>
  <si>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</si>
  <si>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</si>
  <si>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</si>
  <si>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</si>
  <si>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</si>
  <si>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</si>
  <si>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</si>
  <si>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</si>
  <si>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</si>
  <si>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</si>
  <si>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</si>
  <si>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</si>
  <si>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</si>
  <si>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</si>
  <si>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</si>
  <si>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</si>
  <si>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</si>
  <si>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</si>
  <si>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</si>
  <si>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</si>
  <si>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</si>
  <si>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</si>
  <si>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</si>
  <si>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</si>
  <si>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</si>
  <si>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</si>
  <si>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</si>
  <si>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</si>
  <si>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</si>
  <si>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</si>
  <si>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</si>
  <si>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</si>
  <si>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</si>
  <si>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</si>
  <si>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</si>
  <si>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</si>
  <si>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</si>
  <si>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</si>
  <si>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</si>
  <si>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</si>
  <si>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</si>
  <si>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</si>
  <si>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</si>
  <si>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</si>
  <si>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</si>
  <si>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</si>
  <si>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</si>
  <si>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</si>
  <si>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</si>
  <si>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</si>
  <si>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</si>
  <si>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</si>
  <si>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</si>
  <si>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</si>
  <si>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</si>
  <si>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</si>
  <si>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</si>
  <si>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</si>
  <si>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</si>
  <si>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</si>
  <si>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</si>
  <si>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</si>
  <si>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</si>
  <si>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</si>
  <si>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</si>
  <si>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</si>
  <si>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</si>
  <si>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</si>
  <si>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</si>
  <si>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</si>
  <si>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</si>
  <si>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</si>
  <si>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</si>
  <si>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</si>
  <si>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</si>
  <si>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</si>
  <si>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</si>
  <si>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</si>
  <si>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</si>
  <si>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</si>
  <si>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</si>
  <si>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</si>
  <si>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</si>
  <si>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</si>
  <si>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</si>
  <si>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</si>
  <si>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</si>
  <si>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</si>
  <si>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</si>
  <si>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</si>
  <si>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</si>
  <si>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</si>
  <si>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</si>
  <si>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</si>
  <si>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</si>
  <si>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</si>
  <si>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</si>
  <si>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</si>
  <si>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</si>
  <si>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</si>
  <si>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</si>
  <si>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</si>
  <si>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</si>
  <si>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</si>
  <si>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</si>
  <si>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</si>
  <si>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</si>
  <si>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</si>
  <si>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</si>
  <si>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</si>
  <si>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</si>
  <si>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</si>
  <si>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</si>
  <si>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</si>
  <si>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</si>
  <si>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</si>
  <si>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</si>
  <si>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</si>
  <si>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</si>
  <si>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</si>
  <si>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</si>
  <si>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</si>
  <si>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</si>
  <si>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</si>
  <si>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</si>
  <si>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</si>
  <si>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</si>
  <si>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</si>
  <si>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</si>
  <si>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</si>
  <si>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</si>
  <si>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</si>
  <si>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</si>
  <si>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</si>
  <si>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</si>
  <si>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</si>
  <si>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</si>
  <si>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</si>
  <si>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</si>
  <si>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</si>
  <si>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</si>
  <si>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</si>
  <si>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</si>
  <si>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</si>
  <si>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</si>
  <si>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</si>
  <si>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</si>
  <si>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</si>
  <si>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</si>
  <si>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</si>
  <si>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</si>
  <si>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</si>
  <si>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</si>
  <si>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</si>
  <si>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</si>
  <si>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</si>
  <si>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</si>
  <si>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</si>
  <si>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</si>
  <si>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</si>
  <si>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</si>
  <si>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</si>
  <si>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</si>
  <si>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</si>
  <si>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</si>
  <si>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</si>
  <si>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</si>
  <si>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</si>
  <si>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</si>
  <si>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</si>
  <si>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</si>
  <si>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</si>
  <si>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</si>
  <si>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</si>
  <si>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</si>
  <si>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</si>
  <si>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</si>
  <si>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</si>
  <si>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</si>
  <si>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</si>
  <si>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</si>
  <si>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</si>
  <si>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</si>
  <si>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</si>
  <si>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</si>
  <si>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</si>
  <si>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</si>
  <si>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</si>
  <si>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</si>
  <si>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</si>
  <si>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</si>
  <si>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</si>
  <si>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</si>
  <si>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</si>
  <si>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</si>
  <si>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</si>
  <si>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</si>
  <si>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</si>
  <si>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</si>
  <si>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</si>
  <si>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</si>
  <si>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</si>
  <si>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</si>
  <si>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</si>
  <si>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</si>
  <si>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</si>
  <si>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</si>
  <si>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</si>
  <si>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</si>
  <si>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</si>
  <si>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</si>
  <si>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</si>
  <si>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</si>
  <si>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</si>
  <si>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</si>
  <si>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</si>
  <si>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</si>
  <si>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</si>
  <si>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</si>
  <si>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</si>
  <si>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</si>
  <si>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</si>
  <si>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</si>
  <si>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</si>
  <si>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</si>
  <si>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</si>
  <si>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</si>
  <si>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</si>
  <si>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</si>
  <si>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</si>
  <si>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</si>
  <si>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</si>
  <si>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</si>
  <si>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</si>
  <si>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</si>
  <si>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</si>
  <si>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</si>
  <si>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</si>
  <si>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</si>
  <si>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</si>
  <si>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</si>
  <si>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</si>
  <si>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</si>
  <si>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</si>
  <si>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</si>
  <si>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</si>
  <si>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</si>
  <si>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</si>
  <si>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</si>
  <si>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</si>
  <si>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</si>
  <si>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</si>
  <si>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</si>
  <si>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</si>
  <si>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</si>
  <si>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</si>
  <si>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</si>
  <si>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</si>
  <si>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</si>
  <si>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</si>
  <si>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</si>
  <si>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</si>
  <si>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</si>
  <si>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</si>
  <si>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</si>
  <si>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</si>
  <si>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</si>
  <si>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</si>
  <si>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</si>
  <si>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</si>
  <si>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</si>
  <si>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</si>
  <si>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</si>
  <si>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</si>
  <si>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</si>
  <si>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</si>
  <si>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</si>
  <si>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</si>
  <si>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</si>
  <si>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</si>
  <si>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</si>
  <si>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</si>
  <si>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</si>
  <si>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</si>
  <si>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</si>
  <si>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</si>
  <si>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</si>
  <si>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</si>
  <si>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</si>
  <si>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</si>
  <si>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</si>
  <si>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</si>
  <si>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</si>
  <si>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</si>
  <si>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</si>
  <si>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</si>
  <si>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</si>
  <si>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</si>
  <si>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</si>
  <si>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</si>
  <si>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</si>
  <si>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</si>
  <si>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</si>
  <si>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</si>
  <si>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</si>
  <si>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</si>
  <si>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</si>
  <si>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</si>
  <si>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</si>
  <si>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</si>
  <si>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</si>
  <si>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</si>
  <si>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</si>
  <si>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</si>
  <si>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</si>
  <si>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</si>
  <si>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</si>
  <si>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</si>
  <si>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</si>
  <si>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</si>
  <si>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</si>
  <si>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</si>
  <si>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</si>
  <si>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</si>
  <si>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</si>
  <si>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</si>
  <si>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</si>
  <si>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</si>
  <si>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</si>
  <si>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</si>
  <si>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</si>
  <si>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</si>
  <si>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</si>
  <si>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</si>
  <si>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</si>
  <si>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</si>
  <si>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</si>
  <si>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</si>
  <si>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</si>
  <si>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</si>
  <si>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</si>
  <si>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</si>
  <si>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</si>
  <si>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</si>
  <si>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</si>
  <si>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</si>
  <si>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</si>
  <si>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</si>
  <si>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</si>
  <si>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</si>
  <si>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</si>
  <si>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</si>
  <si>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</si>
  <si>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</si>
  <si>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</si>
  <si>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</si>
  <si>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</si>
  <si>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</si>
  <si>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</si>
  <si>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</si>
  <si>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</si>
  <si>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</si>
  <si>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</si>
  <si>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</si>
  <si>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</si>
  <si>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</si>
  <si>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</si>
  <si>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</si>
  <si>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</si>
  <si>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</si>
  <si>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</si>
  <si>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</si>
  <si>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</si>
  <si>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</si>
  <si>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</si>
  <si>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</si>
  <si>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</si>
  <si>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</si>
  <si>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</si>
  <si>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</si>
  <si>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</si>
  <si>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</si>
  <si>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</si>
  <si>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</si>
  <si>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</si>
  <si>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</si>
  <si>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</si>
  <si>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</si>
  <si>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</si>
  <si>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</si>
  <si>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</si>
  <si>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</si>
  <si>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</si>
  <si>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</si>
  <si>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</si>
  <si>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</si>
  <si>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</si>
  <si>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</si>
  <si>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</si>
  <si>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</si>
  <si>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</si>
  <si>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</si>
  <si>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</si>
  <si>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</si>
  <si>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</si>
  <si>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</si>
  <si>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</si>
  <si>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</si>
  <si>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</si>
  <si>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</si>
  <si>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</si>
  <si>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</si>
  <si>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</si>
  <si>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</si>
  <si>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</si>
  <si>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</si>
  <si>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</si>
  <si>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</si>
  <si>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</si>
  <si>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</si>
  <si>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</si>
  <si>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</si>
  <si>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</si>
  <si>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</si>
  <si>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</si>
  <si>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</si>
  <si>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</si>
  <si>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</si>
  <si>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</si>
  <si>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</si>
  <si>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</si>
  <si>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</si>
  <si>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</si>
  <si>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</si>
  <si>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</si>
  <si>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</si>
  <si>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</si>
  <si>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</si>
  <si>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</si>
  <si>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</si>
  <si>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</si>
  <si>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</si>
  <si>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</si>
  <si>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</si>
  <si>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</si>
  <si>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</si>
  <si>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</si>
  <si>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</si>
  <si>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</si>
  <si>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</si>
  <si>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</si>
  <si>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</si>
  <si>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</si>
  <si>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</si>
  <si>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</si>
  <si>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</si>
  <si>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</si>
  <si>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</si>
  <si>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</si>
  <si>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</si>
  <si>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</si>
  <si>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</si>
  <si>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</si>
  <si>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</si>
  <si>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</si>
  <si>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</si>
  <si>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</si>
  <si>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</si>
  <si>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</si>
  <si>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</si>
  <si>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</si>
  <si>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</si>
  <si>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</si>
  <si>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</si>
  <si>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</si>
  <si>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</si>
  <si>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</si>
  <si>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</si>
  <si>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</si>
  <si>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</si>
  <si>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</si>
  <si>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</si>
  <si>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</si>
  <si>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</si>
  <si>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</si>
  <si>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</si>
  <si>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</si>
  <si>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</si>
  <si>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</si>
  <si>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</si>
  <si>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</si>
  <si>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</si>
  <si>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</si>
  <si>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</si>
  <si>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</si>
  <si>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</si>
  <si>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</si>
  <si>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</si>
  <si>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</si>
  <si>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</si>
  <si>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</si>
  <si>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</si>
  <si>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</si>
  <si>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</si>
  <si>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</si>
  <si>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</si>
  <si>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</si>
  <si>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</si>
  <si>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</si>
  <si>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</si>
  <si>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</si>
  <si>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</si>
  <si>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</si>
  <si>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</si>
  <si>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</si>
  <si>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</si>
  <si>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</si>
  <si>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</si>
  <si>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</si>
  <si>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</si>
  <si>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</si>
  <si>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</si>
  <si>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</si>
  <si>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</si>
  <si>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</si>
  <si>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</si>
  <si>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</si>
  <si>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</si>
  <si>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</si>
  <si>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</si>
  <si>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</si>
  <si>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</si>
  <si>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</si>
  <si>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</si>
  <si>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</si>
  <si>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</si>
  <si>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</si>
  <si>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</si>
  <si>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</si>
  <si>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</si>
  <si>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</si>
  <si>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</si>
  <si>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</si>
  <si>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</si>
  <si>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</si>
  <si>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</si>
  <si>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</si>
  <si>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</si>
  <si>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</si>
  <si>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</si>
  <si>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</si>
  <si>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</si>
  <si>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</si>
  <si>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</si>
  <si>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</si>
  <si>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</si>
  <si>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</si>
  <si>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</si>
  <si>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</si>
  <si>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</si>
  <si>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</si>
  <si>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</si>
  <si>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</si>
  <si>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</si>
  <si>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</si>
  <si>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</si>
  <si>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</si>
  <si>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</si>
  <si>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</si>
  <si>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</si>
  <si>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</si>
  <si>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</si>
  <si>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</si>
  <si>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</si>
  <si>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</si>
  <si>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</si>
  <si>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</si>
  <si>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</si>
  <si>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</si>
  <si>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</si>
  <si>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</si>
  <si>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</si>
  <si>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</si>
  <si>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</si>
  <si>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</si>
  <si>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</si>
  <si>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</si>
  <si>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</si>
  <si>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</si>
  <si>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</si>
  <si>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</si>
  <si>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</si>
  <si>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</si>
  <si>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</si>
  <si>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</si>
  <si>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</si>
  <si>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</si>
  <si>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</si>
  <si>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</si>
  <si>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</si>
  <si>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</si>
  <si>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</si>
  <si>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</si>
  <si>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</si>
  <si>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</si>
  <si>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</si>
  <si>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</si>
  <si>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</si>
  <si>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</si>
  <si>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</si>
  <si>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</si>
  <si>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</si>
  <si>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</si>
  <si>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</si>
  <si>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</si>
  <si>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</si>
  <si>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</si>
  <si>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</si>
  <si>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</si>
  <si>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</si>
  <si>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</si>
  <si>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</si>
  <si>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</si>
  <si>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</si>
  <si>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</si>
  <si>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</si>
  <si>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</si>
  <si>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</si>
  <si>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</si>
  <si>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</si>
  <si>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</si>
  <si>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</si>
  <si>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</si>
  <si>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</si>
  <si>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</si>
  <si>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</si>
  <si>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</si>
  <si>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</si>
  <si>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</si>
  <si>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</si>
  <si>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</si>
  <si>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</si>
  <si>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</si>
  <si>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</si>
  <si>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</si>
  <si>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</si>
  <si>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</si>
  <si>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</si>
  <si>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</si>
  <si>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</si>
  <si>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</si>
  <si>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</si>
  <si>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</si>
  <si>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</si>
  <si>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</si>
  <si>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</si>
  <si>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</si>
  <si>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</si>
  <si>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</si>
  <si>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</si>
  <si>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</si>
  <si>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</si>
  <si>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</si>
  <si>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</si>
  <si>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</si>
  <si>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</si>
  <si>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</si>
  <si>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</si>
  <si>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</si>
  <si>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</si>
  <si>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</si>
  <si>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</si>
  <si>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</si>
  <si>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</si>
  <si>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</si>
  <si>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</si>
  <si>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</si>
  <si>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</si>
  <si>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</si>
  <si>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</si>
  <si>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</si>
  <si>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</si>
  <si>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</si>
  <si>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</si>
  <si>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</si>
  <si>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</si>
  <si>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</si>
  <si>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</si>
  <si>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</si>
  <si>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</si>
  <si>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</si>
  <si>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</si>
  <si>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</si>
  <si>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</si>
  <si>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</si>
  <si>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</si>
  <si>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</si>
  <si>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</si>
  <si>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</si>
  <si>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</si>
  <si>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</si>
  <si>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</si>
  <si>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</si>
  <si>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</si>
  <si>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</si>
  <si>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</si>
  <si>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</si>
  <si>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</si>
  <si>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</si>
  <si>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</si>
  <si>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</si>
  <si>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</si>
  <si>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</si>
  <si>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</si>
  <si>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</si>
  <si>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</si>
  <si>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</si>
  <si>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</si>
  <si>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</si>
  <si>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</si>
  <si>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</si>
  <si>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</si>
  <si>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</si>
  <si>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</si>
  <si>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</si>
  <si>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</si>
  <si>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</si>
  <si>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</si>
  <si>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</si>
  <si>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</si>
  <si>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</si>
  <si>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</si>
  <si>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</si>
  <si>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</si>
  <si>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</si>
  <si>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</si>
  <si>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</si>
  <si>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</si>
  <si>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</si>
  <si>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</si>
  <si>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</si>
  <si>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</si>
  <si>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</si>
  <si>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</si>
  <si>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</si>
  <si>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</si>
  <si>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</si>
  <si>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</si>
  <si>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</si>
  <si>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</si>
  <si>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</si>
  <si>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</si>
  <si>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</si>
  <si>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</si>
  <si>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</si>
  <si>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</si>
  <si>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</si>
  <si>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</si>
  <si>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</si>
  <si>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</si>
  <si>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</si>
  <si>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</si>
  <si>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</si>
  <si>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</si>
  <si>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</si>
  <si>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</si>
  <si>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</si>
  <si>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</si>
  <si>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</si>
  <si>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</si>
  <si>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</si>
  <si>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</si>
  <si>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</si>
  <si>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</si>
  <si>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</si>
  <si>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</si>
  <si>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</si>
  <si>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</si>
  <si>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</si>
  <si>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</si>
  <si>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</si>
  <si>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</si>
  <si>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</si>
  <si>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</si>
  <si>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</si>
  <si>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</si>
  <si>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</si>
  <si>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</si>
  <si>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</si>
  <si>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</si>
  <si>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</si>
  <si>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</si>
  <si>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</si>
  <si>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</si>
  <si>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</si>
  <si>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</si>
  <si>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</si>
  <si>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</si>
  <si>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</si>
  <si>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</si>
  <si>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</si>
  <si>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</si>
  <si>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</si>
  <si>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</si>
  <si>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</si>
  <si>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</si>
  <si>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</si>
  <si>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</si>
  <si>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</si>
  <si>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</si>
  <si>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</si>
  <si>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</si>
  <si>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</si>
  <si>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</si>
  <si>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</si>
  <si>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</si>
  <si>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</si>
  <si>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</si>
  <si>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</si>
  <si>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</si>
  <si>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</si>
  <si>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</si>
  <si>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</si>
  <si>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</si>
  <si>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</si>
  <si>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</si>
  <si>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</si>
  <si>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</si>
  <si>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</si>
  <si>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</si>
  <si>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</si>
  <si>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</si>
  <si>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</si>
  <si>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</si>
  <si>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</si>
  <si>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</si>
  <si>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</si>
  <si>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</si>
  <si>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</si>
  <si>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</si>
  <si>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</si>
  <si>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</si>
  <si>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</si>
  <si>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</si>
  <si>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</si>
  <si>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</si>
  <si>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</si>
  <si>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</si>
  <si>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</si>
  <si>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</si>
  <si>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</si>
  <si>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</si>
  <si>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</si>
  <si>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</si>
  <si>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</si>
  <si>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</si>
  <si>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</si>
  <si>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</si>
  <si>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</si>
  <si>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</si>
  <si>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</si>
  <si>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</si>
  <si>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</si>
  <si>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</si>
  <si>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</si>
  <si>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</si>
  <si>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</si>
  <si>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</si>
  <si>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</si>
  <si>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</si>
  <si>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</si>
  <si>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</si>
  <si>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</si>
  <si>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</si>
  <si>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</si>
  <si>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</si>
  <si>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</si>
  <si>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</si>
  <si>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</si>
  <si>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</si>
  <si>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</si>
  <si>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</si>
  <si>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</si>
  <si>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</si>
  <si>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</si>
  <si>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</si>
  <si>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</si>
  <si>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</si>
  <si>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</si>
  <si>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</si>
  <si>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</si>
  <si>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</si>
  <si>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</si>
  <si>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</si>
  <si>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</si>
  <si>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</si>
  <si>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</si>
  <si>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</si>
  <si>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</si>
  <si>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</si>
  <si>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</si>
  <si>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</si>
  <si>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</si>
  <si>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</si>
  <si>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</si>
  <si>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</si>
  <si>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</si>
  <si>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</si>
  <si>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</si>
  <si>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</si>
  <si>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</si>
  <si>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</si>
  <si>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</si>
  <si>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</si>
  <si>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</si>
  <si>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</si>
  <si>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</si>
  <si>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</si>
  <si>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</si>
  <si>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</si>
  <si>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</si>
  <si>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</si>
  <si>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</si>
  <si>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</si>
  <si>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</si>
  <si>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</si>
  <si>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</si>
  <si>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</si>
  <si>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</si>
  <si>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</si>
  <si>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</si>
  <si>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</si>
  <si>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</si>
  <si>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</si>
  <si>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</si>
  <si>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</si>
  <si>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</si>
  <si>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</si>
  <si>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</si>
  <si>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</si>
  <si>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</si>
  <si>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</si>
  <si>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</si>
  <si>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</si>
  <si>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</si>
  <si>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</si>
  <si>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</si>
  <si>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</si>
  <si>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</si>
  <si>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</si>
  <si>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</si>
  <si>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</si>
  <si>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</si>
  <si>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</si>
  <si>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</si>
  <si>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</si>
  <si>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</si>
  <si>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</si>
  <si>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</si>
  <si>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</si>
  <si>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</si>
  <si>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</si>
  <si>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</si>
  <si>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</si>
  <si>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</si>
  <si>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</si>
  <si>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</si>
  <si>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</si>
  <si>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</si>
  <si>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</si>
  <si>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</si>
  <si>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</si>
  <si>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</si>
  <si>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</si>
  <si>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</si>
  <si>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</si>
  <si>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</si>
  <si>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</si>
  <si>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</si>
  <si>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</si>
  <si>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</si>
  <si>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</si>
  <si>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</si>
  <si>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</si>
  <si>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</si>
  <si>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</si>
  <si>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</si>
  <si>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</si>
  <si>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</si>
  <si>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</si>
  <si>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</si>
  <si>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</si>
  <si>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</si>
  <si>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</si>
  <si>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</si>
  <si>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</si>
  <si>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</si>
  <si>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</si>
  <si>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</si>
  <si>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</si>
  <si>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</si>
  <si>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</si>
  <si>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</si>
  <si>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</si>
  <si>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</si>
  <si>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</si>
  <si>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</si>
  <si>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</si>
  <si>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</si>
  <si>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</si>
  <si>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</si>
  <si>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</si>
  <si>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</si>
  <si>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</si>
  <si>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</si>
  <si>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</si>
  <si>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</si>
  <si>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</si>
  <si>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</si>
  <si>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</si>
  <si>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</si>
  <si>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</si>
  <si>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</si>
  <si>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</si>
  <si>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</si>
  <si>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</si>
  <si>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</si>
  <si>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</si>
  <si>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</si>
  <si>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</si>
  <si>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</si>
  <si>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</si>
  <si>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</si>
  <si>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</si>
  <si>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</si>
  <si>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</si>
  <si>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</si>
  <si>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</si>
  <si>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</si>
  <si>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</si>
  <si>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</si>
  <si>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</si>
  <si>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</si>
  <si>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</si>
  <si>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</si>
  <si>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</si>
  <si>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</si>
  <si>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</si>
  <si>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</si>
  <si>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</si>
  <si>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</si>
  <si>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</si>
  <si>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</si>
  <si>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</si>
  <si>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</si>
  <si>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</si>
  <si>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</si>
  <si>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</si>
  <si>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</si>
  <si>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</si>
  <si>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</si>
  <si>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</si>
  <si>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</si>
  <si>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</si>
  <si>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</si>
  <si>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</si>
  <si>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</si>
  <si>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</si>
  <si>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</si>
  <si>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</si>
  <si>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</si>
  <si>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</si>
  <si>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</si>
  <si>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</si>
  <si>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</si>
  <si>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</si>
  <si>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</si>
  <si>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</si>
  <si>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</si>
  <si>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</si>
  <si>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</si>
  <si>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</si>
  <si>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</si>
  <si>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</si>
  <si>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</si>
  <si>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</si>
  <si>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</si>
  <si>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</si>
  <si>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</si>
  <si>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</si>
  <si>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</si>
  <si>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</si>
  <si>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</si>
  <si>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</si>
  <si>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</si>
  <si>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</si>
  <si>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</si>
  <si>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</si>
  <si>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</si>
  <si>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</si>
  <si>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</si>
  <si>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</si>
  <si>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</si>
  <si>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</si>
  <si>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</si>
  <si>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</si>
  <si>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</si>
  <si>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</si>
  <si>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</si>
  <si>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</si>
  <si>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</si>
  <si>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</si>
  <si>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</si>
  <si>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</si>
  <si>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</si>
  <si>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</si>
  <si>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</si>
  <si>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</si>
  <si>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</si>
  <si>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</si>
  <si>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</si>
  <si>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</si>
  <si>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</si>
  <si>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</si>
  <si>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</si>
  <si>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</si>
  <si>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</si>
  <si>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</si>
  <si>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</si>
  <si>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</si>
  <si>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</si>
  <si>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</si>
  <si>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</si>
  <si>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</si>
  <si>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</si>
  <si>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</si>
  <si>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</si>
  <si>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</si>
  <si>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</si>
  <si>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</si>
  <si>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</si>
  <si>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</si>
  <si>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</si>
  <si>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</si>
  <si>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</si>
  <si>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</si>
  <si>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</si>
  <si>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</si>
  <si>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</si>
  <si>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</si>
  <si>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</si>
  <si>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</si>
  <si>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</si>
  <si>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</si>
  <si>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</si>
  <si>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</si>
  <si>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</si>
  <si>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</si>
  <si>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</si>
  <si>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</si>
  <si>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</si>
  <si>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</si>
  <si>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</si>
  <si>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</si>
  <si>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</si>
  <si>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</si>
  <si>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</si>
  <si>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</si>
  <si>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</si>
  <si>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</si>
  <si>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</si>
  <si>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</si>
  <si>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</si>
  <si>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</si>
  <si>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</si>
  <si>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</si>
  <si>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</si>
  <si>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</si>
  <si>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</si>
  <si>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</si>
  <si>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</si>
  <si>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</si>
  <si>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</si>
  <si>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</si>
  <si>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</si>
  <si>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</si>
  <si>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</si>
  <si>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</si>
  <si>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</si>
  <si>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</si>
  <si>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</si>
  <si>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</si>
  <si>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</si>
  <si>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</si>
  <si>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</si>
  <si>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</si>
  <si>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</si>
  <si>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</si>
  <si>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</si>
  <si>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</si>
  <si>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</si>
  <si>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</si>
  <si>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</si>
  <si>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</si>
  <si>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</si>
  <si>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</si>
  <si>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</si>
  <si>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</si>
  <si>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</si>
  <si>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</si>
  <si>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</si>
  <si>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</si>
  <si>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</si>
  <si>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</si>
  <si>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</si>
  <si>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</si>
  <si>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</si>
  <si>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</si>
  <si>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</si>
  <si>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</si>
  <si>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</si>
  <si>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</si>
  <si>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</si>
  <si>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</si>
  <si>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</si>
  <si>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</si>
  <si>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</si>
  <si>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</si>
  <si>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</si>
  <si>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</si>
  <si>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</si>
  <si>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</si>
  <si>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</si>
  <si>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</si>
  <si>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</si>
  <si>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</si>
  <si>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</si>
  <si>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</si>
  <si>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</si>
  <si>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</si>
  <si>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</si>
  <si>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</si>
  <si>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</si>
  <si>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</si>
  <si>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</si>
  <si>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</si>
  <si>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</si>
  <si>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</si>
  <si>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</si>
  <si>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</si>
  <si>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</si>
  <si>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</si>
  <si>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</si>
  <si>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</si>
  <si>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</si>
  <si>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</si>
  <si>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</si>
  <si>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</si>
  <si>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</si>
  <si>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</si>
  <si>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</si>
  <si>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</si>
  <si>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</si>
  <si>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</si>
  <si>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</si>
  <si>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</si>
  <si>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</si>
  <si>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</si>
  <si>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</si>
  <si>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</si>
  <si>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</si>
  <si>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</si>
  <si>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</si>
  <si>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</si>
  <si>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</si>
  <si>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</si>
  <si>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</si>
  <si>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</si>
  <si>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</si>
  <si>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</si>
  <si>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</si>
  <si>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</si>
  <si>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</si>
  <si>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</si>
  <si>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</si>
  <si>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</si>
  <si>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</si>
  <si>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</si>
  <si>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</si>
  <si>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</si>
  <si>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</si>
  <si>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</si>
  <si>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</si>
  <si>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</si>
  <si>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</si>
  <si>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</si>
  <si>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</si>
  <si>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</si>
  <si>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</si>
  <si>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</si>
  <si>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</si>
  <si>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</si>
  <si>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</si>
  <si>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</si>
  <si>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</si>
  <si>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</si>
  <si>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</si>
  <si>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</si>
  <si>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</si>
  <si>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</si>
  <si>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</si>
  <si>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</si>
  <si>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</si>
  <si>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</si>
  <si>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</si>
  <si>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</si>
  <si>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</si>
  <si>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</si>
  <si>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</si>
  <si>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</si>
  <si>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</si>
  <si>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</si>
  <si>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</si>
  <si>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</si>
  <si>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</si>
  <si>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</si>
  <si>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</si>
  <si>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</si>
  <si>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</si>
  <si>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</si>
  <si>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</si>
  <si>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</si>
  <si>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</si>
  <si>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</si>
  <si>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</si>
  <si>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</si>
  <si>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</si>
  <si>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</si>
  <si>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</si>
  <si>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</si>
  <si>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</si>
  <si>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</si>
  <si>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</si>
  <si>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</si>
  <si>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</si>
  <si>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</si>
  <si>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</si>
  <si>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</si>
  <si>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</si>
  <si>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</si>
  <si>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</si>
  <si>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</si>
  <si>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</si>
  <si>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</si>
  <si>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</si>
  <si>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</si>
  <si>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</si>
  <si>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</si>
  <si>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</si>
  <si>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</si>
  <si>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</si>
  <si>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</si>
  <si>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</si>
  <si>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</si>
  <si>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</si>
  <si>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</si>
  <si>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</si>
  <si>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</si>
  <si>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</si>
  <si>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</si>
  <si>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</si>
  <si>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</si>
  <si>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</si>
  <si>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</si>
  <si>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</si>
  <si>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</si>
  <si>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</si>
  <si>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</si>
  <si>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</si>
  <si>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</si>
  <si>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</si>
  <si>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</si>
  <si>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</si>
  <si>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</si>
  <si>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</si>
  <si>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</si>
  <si>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</si>
  <si>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</si>
  <si>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</si>
  <si>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</si>
  <si>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</si>
  <si>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</si>
  <si>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</si>
  <si>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</si>
  <si>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</si>
  <si>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</si>
  <si>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</si>
  <si>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</si>
  <si>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</si>
  <si>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</si>
  <si>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</si>
  <si>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</si>
  <si>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</si>
  <si>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</si>
  <si>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</si>
  <si>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</si>
  <si>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</si>
  <si>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</si>
  <si>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</si>
  <si>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</si>
  <si>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</si>
  <si>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</si>
  <si>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</si>
  <si>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</si>
  <si>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</si>
  <si>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</si>
  <si>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</si>
  <si>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</si>
  <si>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</si>
  <si>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</si>
  <si>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</si>
  <si>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</si>
  <si>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</si>
  <si>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</si>
  <si>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</si>
  <si>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</si>
  <si>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</si>
  <si>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</si>
  <si>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</si>
  <si>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</si>
  <si>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</si>
  <si>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</si>
  <si>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</si>
  <si>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</si>
  <si>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</si>
  <si>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</si>
  <si>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</si>
  <si>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</si>
  <si>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</si>
  <si>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</si>
  <si>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</si>
  <si>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</si>
  <si>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</si>
  <si>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</si>
  <si>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</si>
  <si>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</si>
  <si>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</si>
  <si>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</si>
  <si>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</si>
  <si>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</si>
  <si>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</si>
  <si>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</si>
  <si>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</si>
  <si>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</si>
  <si>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</si>
  <si>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</si>
  <si>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</si>
  <si>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</si>
  <si>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</si>
  <si>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</si>
  <si>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</si>
  <si>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</si>
  <si>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</si>
  <si>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</si>
  <si>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</si>
  <si>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</si>
  <si>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</si>
  <si>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</si>
  <si>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</si>
  <si>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</si>
  <si>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</si>
  <si>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</si>
  <si>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</si>
  <si>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</si>
  <si>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</si>
  <si>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</si>
  <si>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</si>
  <si>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</si>
  <si>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</si>
  <si>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</si>
  <si>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</si>
  <si>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</si>
  <si>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</si>
  <si>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</si>
  <si>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</si>
  <si>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</si>
  <si>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</si>
  <si>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</si>
  <si>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</si>
  <si>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</si>
  <si>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</si>
  <si>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</si>
  <si>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</si>
  <si>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</si>
  <si>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</si>
  <si>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</si>
  <si>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</si>
  <si>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</si>
  <si>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</si>
  <si>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</si>
  <si>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</si>
  <si>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</si>
  <si>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</si>
  <si>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</si>
  <si>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</si>
  <si>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</si>
  <si>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</si>
  <si>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</si>
  <si>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</si>
  <si>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</si>
  <si>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</si>
  <si>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</si>
  <si>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</si>
  <si>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</si>
  <si>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</si>
  <si>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</si>
  <si>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</si>
  <si>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</si>
  <si>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</si>
  <si>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</si>
  <si>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</si>
  <si>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</si>
  <si>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</si>
  <si>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</si>
  <si>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</si>
  <si>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</si>
  <si>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</si>
  <si>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</si>
  <si>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</si>
  <si>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</si>
  <si>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</si>
  <si>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</si>
  <si>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</si>
  <si>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</si>
  <si>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</si>
  <si>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</si>
  <si>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</si>
  <si>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</si>
  <si>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</si>
  <si>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</si>
  <si>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</si>
  <si>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</si>
  <si>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</si>
  <si>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</si>
  <si>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</si>
  <si>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</si>
  <si>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</si>
  <si>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</si>
  <si>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</si>
  <si>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</si>
  <si>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</si>
  <si>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</si>
  <si>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</si>
  <si>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</si>
  <si>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</si>
  <si>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</si>
  <si>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</si>
  <si>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</si>
  <si>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</si>
  <si>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</si>
  <si>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</si>
  <si>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</si>
  <si>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</si>
  <si>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</si>
  <si>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</si>
  <si>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</si>
  <si>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</si>
  <si>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</si>
  <si>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</si>
  <si>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</si>
  <si>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</si>
  <si>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</si>
  <si>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</si>
  <si>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</si>
  <si>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</si>
  <si>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</si>
  <si>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</si>
  <si>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</si>
  <si>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</si>
  <si>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</si>
  <si>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</si>
  <si>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</si>
  <si>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</si>
  <si>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</si>
  <si>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</si>
  <si>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</si>
  <si>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</si>
  <si>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</si>
  <si>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</si>
  <si>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</si>
  <si>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</si>
  <si>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</si>
  <si>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</si>
  <si>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</si>
  <si>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</si>
  <si>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</si>
  <si>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</si>
  <si>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</si>
  <si>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</si>
  <si>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</si>
  <si>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</si>
  <si>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</si>
  <si>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</si>
  <si>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</si>
  <si>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</si>
  <si>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</si>
  <si>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</si>
  <si>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</si>
  <si>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</si>
  <si>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</si>
  <si>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</si>
  <si>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</si>
  <si>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</si>
  <si>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</si>
  <si>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</si>
  <si>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</si>
  <si>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</si>
  <si>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</si>
  <si>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</si>
  <si>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</si>
  <si>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</si>
  <si>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</si>
  <si>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</si>
  <si>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</si>
  <si>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</si>
  <si>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</si>
  <si>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</si>
  <si>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</si>
  <si>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</si>
  <si>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</si>
  <si>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</si>
  <si>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</si>
  <si>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</si>
  <si>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</si>
  <si>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</si>
  <si>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</si>
  <si>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</si>
  <si>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</si>
  <si>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</si>
  <si>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</si>
  <si>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</si>
  <si>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</si>
  <si>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</si>
  <si>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</si>
  <si>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</si>
  <si>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</si>
  <si>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</si>
  <si>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</si>
  <si>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</si>
  <si>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</si>
  <si>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</si>
  <si>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</si>
  <si>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</si>
  <si>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</si>
  <si>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</si>
  <si>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</si>
  <si>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</si>
  <si>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</si>
  <si>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</si>
  <si>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</si>
  <si>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</si>
  <si>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</si>
  <si>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</si>
  <si>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</si>
  <si>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</si>
  <si>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</si>
  <si>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</si>
  <si>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</si>
  <si>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</si>
  <si>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</si>
  <si>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</si>
  <si>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</si>
  <si>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</si>
  <si>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</si>
  <si>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</si>
  <si>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</si>
  <si>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</si>
  <si>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</si>
  <si>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</si>
  <si>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</si>
  <si>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</si>
  <si>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</si>
  <si>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</si>
  <si>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</si>
  <si>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</si>
  <si>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</si>
  <si>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</si>
  <si>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</si>
  <si>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</si>
  <si>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</si>
  <si>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</si>
  <si>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</si>
  <si>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</si>
  <si>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</si>
  <si>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</si>
  <si>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</si>
  <si>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</si>
  <si>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</si>
  <si>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</si>
  <si>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</si>
  <si>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</si>
  <si>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</si>
  <si>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</si>
  <si>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</si>
  <si>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</si>
  <si>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</si>
  <si>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</si>
  <si>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</si>
  <si>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</si>
  <si>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</si>
  <si>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</si>
  <si>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</si>
  <si>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</si>
  <si>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</si>
  <si>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</si>
  <si>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</si>
  <si>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</si>
  <si>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</si>
  <si>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</si>
  <si>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</si>
  <si>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</si>
  <si>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</si>
  <si>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</si>
  <si>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</si>
  <si>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</si>
  <si>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</si>
  <si>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</si>
  <si>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</si>
  <si>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</si>
  <si>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</si>
  <si>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</si>
  <si>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</si>
  <si>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</si>
  <si>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</si>
  <si>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</si>
  <si>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</si>
  <si>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</si>
  <si>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</si>
  <si>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</si>
  <si>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</si>
  <si>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</si>
  <si>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</si>
  <si>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</si>
  <si>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</si>
  <si>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</si>
  <si>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</si>
  <si>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</si>
  <si>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</si>
  <si>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</si>
  <si>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</si>
  <si>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</si>
  <si>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</si>
  <si>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</si>
  <si>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</si>
  <si>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</si>
  <si>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</si>
  <si>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</si>
  <si>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</si>
  <si>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</si>
  <si>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</si>
  <si>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</si>
  <si>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</si>
  <si>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</si>
  <si>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</si>
  <si>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</si>
  <si>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</si>
  <si>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</si>
  <si>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</si>
  <si>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</si>
  <si>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</si>
  <si>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</si>
  <si>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</si>
  <si>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</si>
  <si>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</si>
  <si>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</si>
  <si>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</si>
  <si>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</si>
  <si>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</si>
  <si>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</si>
  <si>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</si>
  <si>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</si>
  <si>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</si>
  <si>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</si>
  <si>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</si>
  <si>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</si>
  <si>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</si>
  <si>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</si>
  <si>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</si>
  <si>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</si>
  <si>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</si>
  <si>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</si>
  <si>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</si>
  <si>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</si>
  <si>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</si>
  <si>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</si>
  <si>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</si>
  <si>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</si>
  <si>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</si>
  <si>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</si>
  <si>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</si>
  <si>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</si>
  <si>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</si>
  <si>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</si>
  <si>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</si>
  <si>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</si>
  <si>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</si>
  <si>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</si>
  <si>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</si>
  <si>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</si>
  <si>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</si>
  <si>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</si>
  <si>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</si>
  <si>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</si>
  <si>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</si>
  <si>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</si>
  <si>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</si>
  <si>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</si>
  <si>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</si>
  <si>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</si>
  <si>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</si>
  <si>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</si>
  <si>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</si>
  <si>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</si>
  <si>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</si>
  <si>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</si>
  <si>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</si>
  <si>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</si>
  <si>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</si>
  <si>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</si>
  <si>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</si>
  <si>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</si>
  <si>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</si>
  <si>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</si>
  <si>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</si>
  <si>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</si>
  <si>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</si>
  <si>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</si>
  <si>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</si>
  <si>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</si>
  <si>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</si>
  <si>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</si>
  <si>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</si>
  <si>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</si>
  <si>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</si>
  <si>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</si>
  <si>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</si>
  <si>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</si>
  <si>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</si>
  <si>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</si>
  <si>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</si>
  <si>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</si>
  <si>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</si>
  <si>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</si>
  <si>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</si>
  <si>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</si>
  <si>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</si>
  <si>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</si>
  <si>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</si>
  <si>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</si>
  <si>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</si>
  <si>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</si>
  <si>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</si>
  <si>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</si>
  <si>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</si>
  <si>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</si>
  <si>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</si>
  <si>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</si>
  <si>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</si>
  <si>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</si>
  <si>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</si>
  <si>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</si>
  <si>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</si>
  <si>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</si>
  <si>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</si>
  <si>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</si>
  <si>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</si>
  <si>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</si>
  <si>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</si>
  <si>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</si>
  <si>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</si>
  <si>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</si>
  <si>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</si>
  <si>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</si>
  <si>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</si>
  <si>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</si>
  <si>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</si>
  <si>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</si>
  <si>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</si>
  <si>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</si>
  <si>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</si>
  <si>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</si>
  <si>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</si>
  <si>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</si>
  <si>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</si>
  <si>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</si>
  <si>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</si>
  <si>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</si>
  <si>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</si>
  <si>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</si>
  <si>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</si>
  <si>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</si>
  <si>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</si>
  <si>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</si>
  <si>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</si>
  <si>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</si>
  <si>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</si>
  <si>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</si>
  <si>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</si>
  <si>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</si>
  <si>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</si>
  <si>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</si>
  <si>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</si>
  <si>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</si>
  <si>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</si>
  <si>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</si>
  <si>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</si>
  <si>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</si>
  <si>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</si>
  <si>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</si>
  <si>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</si>
  <si>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</si>
  <si>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</si>
  <si>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</si>
  <si>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</si>
  <si>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</si>
  <si>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</si>
  <si>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</si>
  <si>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</si>
  <si>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</si>
  <si>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</si>
  <si>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</si>
  <si>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</si>
  <si>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</si>
  <si>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</si>
  <si>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</si>
  <si>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</si>
  <si>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</si>
  <si>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</si>
  <si>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</si>
  <si>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</si>
  <si>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</si>
  <si>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</si>
  <si>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</si>
  <si>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</si>
  <si>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</si>
  <si>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</si>
  <si>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</si>
  <si>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</si>
  <si>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</si>
  <si>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</si>
  <si>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</si>
  <si>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</si>
  <si>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</si>
  <si>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</si>
  <si>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</si>
  <si>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</si>
  <si>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</si>
  <si>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</si>
  <si>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</si>
  <si>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</si>
  <si>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</si>
  <si>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</si>
  <si>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</si>
  <si>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</si>
  <si>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</si>
  <si>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</si>
  <si>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</si>
  <si>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</si>
  <si>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</si>
  <si>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</si>
  <si>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</si>
  <si>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</si>
  <si>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</si>
  <si>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</si>
  <si>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</si>
  <si>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</si>
  <si>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</si>
  <si>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</si>
  <si>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</si>
  <si>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</si>
  <si>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</si>
  <si>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</si>
  <si>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</si>
  <si>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</si>
  <si>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</si>
  <si>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</si>
  <si>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</si>
  <si>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</si>
  <si>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</si>
  <si>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</si>
  <si>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</si>
  <si>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</si>
  <si>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</si>
  <si>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</si>
  <si>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</si>
  <si>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</si>
  <si>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</si>
  <si>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</si>
  <si>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</si>
  <si>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</si>
  <si>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</si>
  <si>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</si>
  <si>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</si>
  <si>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</si>
  <si>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</si>
  <si>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</si>
  <si>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</si>
  <si>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</si>
  <si>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</si>
  <si>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</si>
  <si>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</si>
  <si>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</si>
  <si>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</si>
  <si>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</si>
  <si>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</si>
  <si>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</si>
  <si>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</si>
  <si>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</si>
  <si>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</si>
  <si>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</si>
  <si>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</si>
  <si>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</si>
  <si>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</si>
  <si>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</si>
  <si>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</si>
  <si>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</si>
  <si>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</si>
  <si>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</si>
  <si>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</si>
  <si>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</si>
  <si>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</si>
  <si>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</si>
  <si>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</si>
  <si>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</si>
  <si>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</si>
  <si>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</si>
  <si>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</si>
  <si>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</si>
  <si>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</si>
  <si>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</si>
  <si>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</si>
  <si>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</si>
  <si>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</si>
  <si>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</si>
  <si>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</si>
  <si>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</si>
  <si>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</si>
  <si>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</si>
  <si>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</si>
  <si>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</si>
  <si>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</si>
  <si>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</si>
  <si>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</si>
  <si>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</si>
  <si>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</si>
  <si>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</si>
  <si>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</si>
  <si>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</si>
  <si>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</si>
  <si>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</si>
  <si>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</si>
  <si>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</si>
  <si>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</si>
  <si>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</si>
  <si>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</si>
  <si>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</si>
  <si>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</si>
  <si>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</si>
  <si>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</si>
  <si>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</si>
  <si>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</si>
  <si>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</si>
  <si>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</si>
  <si>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</si>
  <si>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</si>
  <si>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</si>
  <si>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</si>
  <si>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</si>
  <si>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</si>
  <si>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</si>
  <si>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</si>
  <si>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</si>
  <si>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</si>
  <si>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</si>
  <si>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</si>
  <si>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</si>
  <si>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</si>
  <si>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</si>
  <si>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</si>
  <si>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</si>
  <si>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</si>
  <si>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</si>
  <si>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</si>
  <si>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</si>
  <si>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</si>
  <si>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</si>
  <si>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</si>
  <si>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</si>
  <si>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</si>
  <si>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</si>
  <si>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</si>
  <si>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</si>
  <si>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</si>
  <si>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</si>
  <si>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</si>
  <si>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</si>
  <si>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</si>
  <si>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</si>
  <si>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</si>
  <si>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</si>
  <si>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</si>
  <si>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</si>
  <si>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</si>
  <si>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</si>
  <si>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</si>
  <si>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</si>
  <si>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</si>
  <si>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</si>
  <si>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</si>
  <si>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</si>
  <si>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</si>
  <si>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</si>
  <si>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</si>
  <si>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</si>
  <si>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</si>
  <si>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</si>
  <si>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</si>
  <si>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</si>
  <si>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</si>
  <si>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</si>
  <si>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</si>
  <si>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</si>
  <si>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</si>
  <si>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</si>
  <si>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</si>
  <si>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</si>
  <si>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</si>
  <si>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</si>
  <si>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</si>
  <si>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</si>
  <si>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</si>
  <si>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</si>
  <si>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</si>
  <si>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</si>
  <si>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</si>
  <si>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</si>
  <si>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</si>
  <si>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</si>
  <si>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</si>
  <si>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</si>
  <si>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</si>
  <si>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</si>
  <si>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</si>
  <si>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</si>
  <si>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</si>
  <si>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</si>
  <si>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</si>
  <si>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</si>
  <si>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</si>
  <si>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</si>
  <si>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</si>
  <si>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</si>
  <si>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</si>
  <si>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</si>
  <si>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</si>
  <si>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</si>
  <si>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</si>
  <si>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</si>
  <si>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</si>
  <si>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</si>
  <si>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</si>
  <si>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</si>
  <si>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</si>
  <si>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</si>
  <si>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</si>
  <si>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</si>
  <si>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</si>
  <si>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</si>
  <si>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</si>
  <si>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</si>
  <si>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</si>
  <si>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</si>
  <si>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</si>
  <si>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</si>
  <si>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</si>
  <si>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</si>
  <si>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</si>
  <si>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</si>
  <si>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</si>
  <si>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</si>
  <si>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</si>
  <si>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</si>
  <si>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</si>
  <si>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</si>
  <si>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</si>
  <si>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</si>
  <si>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</si>
  <si>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</si>
  <si>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</si>
  <si>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</si>
  <si>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</si>
  <si>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</si>
  <si>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</si>
  <si>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</si>
  <si>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</si>
  <si>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</si>
  <si>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</si>
  <si>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</si>
  <si>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</si>
  <si>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</si>
  <si>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</si>
  <si>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</si>
  <si>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</si>
  <si>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</si>
  <si>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</si>
  <si>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</si>
  <si>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</si>
  <si>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</si>
  <si>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</si>
  <si>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</si>
  <si>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</si>
  <si>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</si>
  <si>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</si>
  <si>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</si>
  <si>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</si>
  <si>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</si>
  <si>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</si>
  <si>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</si>
  <si>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</si>
  <si>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</si>
  <si>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</si>
  <si>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</si>
  <si>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</si>
  <si>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</si>
  <si>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</si>
  <si>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</si>
  <si>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</si>
  <si>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</si>
  <si>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</si>
  <si>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</si>
  <si>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</si>
  <si>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</si>
  <si>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</si>
  <si>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</si>
  <si>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</si>
  <si>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</si>
  <si>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</si>
  <si>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</si>
  <si>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</si>
  <si>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</si>
  <si>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</si>
  <si>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</si>
  <si>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</si>
  <si>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</si>
  <si>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</si>
  <si>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</si>
  <si>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</si>
  <si>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</si>
  <si>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</si>
  <si>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</si>
  <si>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</si>
  <si>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</si>
  <si>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</si>
  <si>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</si>
  <si>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</si>
  <si>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</si>
  <si>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</si>
  <si>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</si>
  <si>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</si>
  <si>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</si>
  <si>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</si>
  <si>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</si>
  <si>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</si>
  <si>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</si>
  <si>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</si>
  <si>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</si>
  <si>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</si>
  <si>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</si>
  <si>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</si>
  <si>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</si>
  <si>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</si>
  <si>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</si>
  <si>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</si>
  <si>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</si>
  <si>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</si>
  <si>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</si>
  <si>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</si>
  <si>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</si>
  <si>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</si>
  <si>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</si>
  <si>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</si>
  <si>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</si>
  <si>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</si>
  <si>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</si>
  <si>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</si>
  <si>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</si>
  <si>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</si>
  <si>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</si>
  <si>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</si>
  <si>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</si>
  <si>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</si>
  <si>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</si>
  <si>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</si>
  <si>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</si>
  <si>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</si>
  <si>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</si>
  <si>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</si>
  <si>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</si>
  <si>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</si>
  <si>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</si>
  <si>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</si>
  <si>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</si>
  <si>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</si>
  <si>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</si>
  <si>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</si>
  <si>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</si>
  <si>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</si>
  <si>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</si>
  <si>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</si>
  <si>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</si>
  <si>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</si>
  <si>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</si>
  <si>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</si>
  <si>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</si>
  <si>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</si>
  <si>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</si>
  <si>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</si>
  <si>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</si>
  <si>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</si>
  <si>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</si>
  <si>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</si>
  <si>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</si>
  <si>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</si>
  <si>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</si>
  <si>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</si>
  <si>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</si>
  <si>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</si>
  <si>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</si>
  <si>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</si>
  <si>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</si>
  <si>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</si>
  <si>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</si>
  <si>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</si>
  <si>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</si>
  <si>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</si>
  <si>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</si>
  <si>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</si>
  <si>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</si>
  <si>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</si>
  <si>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</si>
  <si>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</si>
  <si>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</si>
  <si>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</si>
  <si>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</si>
  <si>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</si>
  <si>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</si>
  <si>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</si>
  <si>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</si>
  <si>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</si>
  <si>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</si>
  <si>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</si>
  <si>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</si>
  <si>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</si>
  <si>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</si>
  <si>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</si>
  <si>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</si>
  <si>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</si>
  <si>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</si>
  <si>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</si>
  <si>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</si>
  <si>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</si>
  <si>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</si>
  <si>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</si>
  <si>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</si>
  <si>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</si>
  <si>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</si>
  <si>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</si>
  <si>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</si>
  <si>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</si>
  <si>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</si>
  <si>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</si>
  <si>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</si>
  <si>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</si>
  <si>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</si>
  <si>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</si>
  <si>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</si>
  <si>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</si>
  <si>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</si>
  <si>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</si>
  <si>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</si>
  <si>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</si>
  <si>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</si>
  <si>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</si>
  <si>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</si>
  <si>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</si>
  <si>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</si>
  <si>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</si>
  <si>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</si>
  <si>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</si>
  <si>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</si>
  <si>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</si>
  <si>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</si>
  <si>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</si>
  <si>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</si>
  <si>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</si>
  <si>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</si>
  <si>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</si>
  <si>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</si>
  <si>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</si>
  <si>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</si>
  <si>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</si>
  <si>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</si>
  <si>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</si>
  <si>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</si>
  <si>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</si>
  <si>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</si>
  <si>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</si>
  <si>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</si>
  <si>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</si>
  <si>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</si>
  <si>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</si>
  <si>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</si>
  <si>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</si>
  <si>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</si>
  <si>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</si>
  <si>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</si>
  <si>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</si>
  <si>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</si>
  <si>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</si>
  <si>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</si>
  <si>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</si>
  <si>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</si>
  <si>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</si>
  <si>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</si>
  <si>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</si>
  <si>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</si>
  <si>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</si>
  <si>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</si>
  <si>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</si>
  <si>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</si>
  <si>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</si>
  <si>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</si>
  <si>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</si>
  <si>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</si>
  <si>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</si>
  <si>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</si>
  <si>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</si>
  <si>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</si>
  <si>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</si>
  <si>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</si>
  <si>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</si>
  <si>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</si>
  <si>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</si>
  <si>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</si>
  <si>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</si>
  <si>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</si>
  <si>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</si>
  <si>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</si>
  <si>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</si>
  <si>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</si>
  <si>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</si>
  <si>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</si>
  <si>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</si>
  <si>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</si>
  <si>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</si>
  <si>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</si>
  <si>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</si>
  <si>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</si>
  <si>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</si>
  <si>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</si>
  <si>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</si>
  <si>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</si>
  <si>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</si>
  <si>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</si>
  <si>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</si>
  <si>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</si>
  <si>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</si>
  <si>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</si>
  <si>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</si>
  <si>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</si>
  <si>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</si>
  <si>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</si>
  <si>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</si>
  <si>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</si>
  <si>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</si>
  <si>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</si>
  <si>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</si>
  <si>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</si>
  <si>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</si>
  <si>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</si>
  <si>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</si>
  <si>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</si>
  <si>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</si>
  <si>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</si>
  <si>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</si>
  <si>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</si>
  <si>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</si>
  <si>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</si>
  <si>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</si>
  <si>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</si>
  <si>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</si>
  <si>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</si>
  <si>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</si>
  <si>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</si>
  <si>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</si>
  <si>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</si>
  <si>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</si>
  <si>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</si>
  <si>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</si>
  <si>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</si>
  <si>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</si>
  <si>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</si>
  <si>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</si>
  <si>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</si>
  <si>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</si>
  <si>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</si>
  <si>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</si>
  <si>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</si>
  <si>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</si>
  <si>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</si>
  <si>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</si>
  <si>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</si>
  <si>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</si>
  <si>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</si>
  <si>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</si>
  <si>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</si>
  <si>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</si>
  <si>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</si>
  <si>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</si>
  <si>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</si>
  <si>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</si>
  <si>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</si>
  <si>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</si>
  <si>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</si>
  <si>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</si>
  <si>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</si>
  <si>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</si>
  <si>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</si>
  <si>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</si>
  <si>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</si>
  <si>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</si>
  <si>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</si>
  <si>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</si>
  <si>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</si>
  <si>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</si>
  <si>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</si>
  <si>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</si>
  <si>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</si>
  <si>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</si>
  <si>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</si>
  <si>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</si>
  <si>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</si>
  <si>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</si>
  <si>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</si>
  <si>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</si>
  <si>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</si>
  <si>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</si>
  <si>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</si>
  <si>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</si>
  <si>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</si>
  <si>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</si>
  <si>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</si>
  <si>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</si>
  <si>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</si>
  <si>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</si>
  <si>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</si>
  <si>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</si>
  <si>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</si>
  <si>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</si>
  <si>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</si>
  <si>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</si>
  <si>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</si>
  <si>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</si>
  <si>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</si>
  <si>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</si>
  <si>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</si>
  <si>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</si>
  <si>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</si>
  <si>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</si>
  <si>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</si>
  <si>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</si>
  <si>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</si>
  <si>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</si>
  <si>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</si>
  <si>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</si>
  <si>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</si>
  <si>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</si>
  <si>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</si>
  <si>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</si>
  <si>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</si>
  <si>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</si>
  <si>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</si>
  <si>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</si>
  <si>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</si>
  <si>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</si>
  <si>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</si>
  <si>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</si>
  <si>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</si>
  <si>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</si>
  <si>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</si>
  <si>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</si>
  <si>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</si>
  <si>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</si>
  <si>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</si>
  <si>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</si>
  <si>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</si>
  <si>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</si>
  <si>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</si>
  <si>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</si>
  <si>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</si>
  <si>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</si>
  <si>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</si>
  <si>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</si>
  <si>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</si>
  <si>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</si>
  <si>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</si>
  <si>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</si>
  <si>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</si>
  <si>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</si>
  <si>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</si>
  <si>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</si>
  <si>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</si>
  <si>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</si>
  <si>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</si>
  <si>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</si>
  <si>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</si>
  <si>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</si>
  <si>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</si>
  <si>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</si>
  <si>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</si>
  <si>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</si>
  <si>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</si>
  <si>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</si>
  <si>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</si>
  <si>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</si>
  <si>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</si>
  <si>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</si>
  <si>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</si>
  <si>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</si>
  <si>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</si>
  <si>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</si>
  <si>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</si>
  <si>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</si>
  <si>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</si>
  <si>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</si>
  <si>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</si>
  <si>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</si>
  <si>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</si>
  <si>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</si>
  <si>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</si>
  <si>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</si>
  <si>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</si>
  <si>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</si>
  <si>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</si>
  <si>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</si>
  <si>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</si>
  <si>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</si>
  <si>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</si>
  <si>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</si>
  <si>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</si>
  <si>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</si>
  <si>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</si>
  <si>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</si>
  <si>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</si>
  <si>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</si>
  <si>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</si>
  <si>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</si>
  <si>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</si>
  <si>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</si>
  <si>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</si>
  <si>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</si>
  <si>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</si>
  <si>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</si>
  <si>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</si>
  <si>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</si>
  <si>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</si>
  <si>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</si>
  <si>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</si>
  <si>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</si>
  <si>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</si>
  <si>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</si>
  <si>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</si>
  <si>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</si>
  <si>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</si>
  <si>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</si>
  <si>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</si>
  <si>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</si>
  <si>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</si>
  <si>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</si>
  <si>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</si>
  <si>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</si>
  <si>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</si>
  <si>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</si>
  <si>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</si>
  <si>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</si>
  <si>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</si>
  <si>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</si>
  <si>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</si>
  <si>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</si>
  <si>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</si>
  <si>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</si>
  <si>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</si>
  <si>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</si>
  <si>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</si>
  <si>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</si>
  <si>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</si>
  <si>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</si>
  <si>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</si>
  <si>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</si>
  <si>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</si>
  <si>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</si>
  <si>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</si>
  <si>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</si>
  <si>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</si>
  <si>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</si>
  <si>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</si>
  <si>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</si>
  <si>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</si>
  <si>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</si>
  <si>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</si>
  <si>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</si>
  <si>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</si>
  <si>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</si>
  <si>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</si>
  <si>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</si>
  <si>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</si>
  <si>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</si>
  <si>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</si>
  <si>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</si>
  <si>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</si>
  <si>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</si>
  <si>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</si>
  <si>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</si>
  <si>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</si>
  <si>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</si>
  <si>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</si>
  <si>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</si>
  <si>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</si>
  <si>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</si>
  <si>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</si>
  <si>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</si>
  <si>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</si>
  <si>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</si>
  <si>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</si>
  <si>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</si>
  <si>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</si>
  <si>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</si>
  <si>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</si>
  <si>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</si>
  <si>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</si>
  <si>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</si>
  <si>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</si>
  <si>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</si>
  <si>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</si>
  <si>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</si>
  <si>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</si>
  <si>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</si>
  <si>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</si>
  <si>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</si>
  <si>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</si>
  <si>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</si>
  <si>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</si>
  <si>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</si>
  <si>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</si>
  <si>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</si>
  <si>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</si>
  <si>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</si>
  <si>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</si>
  <si>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</si>
  <si>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</si>
  <si>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</si>
  <si>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</si>
  <si>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</si>
  <si>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</si>
  <si>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</si>
  <si>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</si>
  <si>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</si>
  <si>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</si>
  <si>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</si>
  <si>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</si>
  <si>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</si>
  <si>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</si>
  <si>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</si>
  <si>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</si>
  <si>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</si>
  <si>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</si>
  <si>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</si>
  <si>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</si>
  <si>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</si>
  <si>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</si>
  <si>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</si>
  <si>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</si>
  <si>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</si>
  <si>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</si>
  <si>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</si>
  <si>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</si>
  <si>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</si>
  <si>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</si>
  <si>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</si>
  <si>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</si>
  <si>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</si>
  <si>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</si>
  <si>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</si>
  <si>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</si>
  <si>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</si>
  <si>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</si>
  <si>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</si>
  <si>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</si>
  <si>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</si>
  <si>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</si>
  <si>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</si>
  <si>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</si>
  <si>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</si>
  <si>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</si>
  <si>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</si>
  <si>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</si>
  <si>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</si>
  <si>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</si>
  <si>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</si>
  <si>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</si>
  <si>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</si>
  <si>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</si>
  <si>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</si>
  <si>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</si>
  <si>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</si>
  <si>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</si>
  <si>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</si>
  <si>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</si>
  <si>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</si>
  <si>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</si>
  <si>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</si>
  <si>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</si>
  <si>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</si>
  <si>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</si>
  <si>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</si>
  <si>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</si>
  <si>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</si>
  <si>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</si>
  <si>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</si>
  <si>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</si>
  <si>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</si>
  <si>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</si>
  <si>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</si>
  <si>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</si>
  <si>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</si>
  <si>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</si>
  <si>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</si>
  <si>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</si>
  <si>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</si>
  <si>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</si>
  <si>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</si>
  <si>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</si>
  <si>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</si>
  <si>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</si>
  <si>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</si>
  <si>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</si>
  <si>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</si>
  <si>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</si>
  <si>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</si>
  <si>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</si>
  <si>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</si>
  <si>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</si>
  <si>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</si>
  <si>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</si>
  <si>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</si>
  <si>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</si>
  <si>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</si>
  <si>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</si>
  <si>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</si>
  <si>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</si>
  <si>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</si>
  <si>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</si>
  <si>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</si>
  <si>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</si>
  <si>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</si>
  <si>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</si>
  <si>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</si>
  <si>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</si>
  <si>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</si>
  <si>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</si>
  <si>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</si>
  <si>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</si>
  <si>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</si>
  <si>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</si>
  <si>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</si>
  <si>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</si>
  <si>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</si>
  <si>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</si>
  <si>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</si>
  <si>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</si>
  <si>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</si>
  <si>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</si>
  <si>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</si>
  <si>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</si>
  <si>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</si>
  <si>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</si>
  <si>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</si>
  <si>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</si>
  <si>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</si>
  <si>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</si>
  <si>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</si>
  <si>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</si>
  <si>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</si>
  <si>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</si>
  <si>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</si>
  <si>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</si>
  <si>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</si>
  <si>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</si>
  <si>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</si>
  <si>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</si>
  <si>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</si>
  <si>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</si>
  <si>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</si>
  <si>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</si>
  <si>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</si>
  <si>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</si>
  <si>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</si>
  <si>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</si>
  <si>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</si>
  <si>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</si>
  <si>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</si>
  <si>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</si>
  <si>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</si>
  <si>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</si>
  <si>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</si>
  <si>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</si>
  <si>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</si>
  <si>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</si>
  <si>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</si>
  <si>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</si>
  <si>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</si>
  <si>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</si>
  <si>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</si>
  <si>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</si>
  <si>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</si>
  <si>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</si>
  <si>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</si>
  <si>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</si>
  <si>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</si>
  <si>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</si>
  <si>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</si>
  <si>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</si>
  <si>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</si>
  <si>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</si>
  <si>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</si>
  <si>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</si>
  <si>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</si>
  <si>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</si>
  <si>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</si>
  <si>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</si>
  <si>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</si>
  <si>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</si>
  <si>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</si>
  <si>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</si>
  <si>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</si>
  <si>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</si>
  <si>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</si>
  <si>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</si>
  <si>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</si>
  <si>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</si>
  <si>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</si>
  <si>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</si>
  <si>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</si>
  <si>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</si>
  <si>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</si>
  <si>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</si>
  <si>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</si>
  <si>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</si>
  <si>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</si>
  <si>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</si>
  <si>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</si>
  <si>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</si>
  <si>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</si>
  <si>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</si>
  <si>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</si>
  <si>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</si>
  <si>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</si>
  <si>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</si>
  <si>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</si>
  <si>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</si>
  <si>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</si>
  <si>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</si>
  <si>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</si>
  <si>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</si>
  <si>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</si>
  <si>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</si>
  <si>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</si>
  <si>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</si>
  <si>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</si>
  <si>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</si>
  <si>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</si>
  <si>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</si>
  <si>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</si>
  <si>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</si>
  <si>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</si>
  <si>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</si>
  <si>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</si>
  <si>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</si>
  <si>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</si>
  <si>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</si>
  <si>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</si>
  <si>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</si>
  <si>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</si>
  <si>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</si>
  <si>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</si>
  <si>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</si>
  <si>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</si>
  <si>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</si>
  <si>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</si>
  <si>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</si>
  <si>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</si>
  <si>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</si>
  <si>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</si>
  <si>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</si>
  <si>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</si>
  <si>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</si>
  <si>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</si>
  <si>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</si>
  <si>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</si>
  <si>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</si>
  <si>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</si>
  <si>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</si>
  <si>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</si>
  <si>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</si>
  <si>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</si>
  <si>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</si>
  <si>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</si>
  <si>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</si>
  <si>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</si>
  <si>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</si>
  <si>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</si>
  <si>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</si>
  <si>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</si>
  <si>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</si>
  <si>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</si>
  <si>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</si>
  <si>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</si>
  <si>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</si>
  <si>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</si>
  <si>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</si>
  <si>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</si>
  <si>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</si>
  <si>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</si>
  <si>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</si>
  <si>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</si>
  <si>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</si>
  <si>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</si>
  <si>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</si>
  <si>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</si>
  <si>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</si>
  <si>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</si>
  <si>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</si>
  <si>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</si>
  <si>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</si>
  <si>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</si>
  <si>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</si>
  <si>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</si>
  <si>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</si>
  <si>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</si>
  <si>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</si>
  <si>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</si>
  <si>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</si>
  <si>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</si>
  <si>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</si>
  <si>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</si>
  <si>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</si>
  <si>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</si>
  <si>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</si>
  <si>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</si>
  <si>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</si>
  <si>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</si>
  <si>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</si>
  <si>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</si>
  <si>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</si>
  <si>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</si>
  <si>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</si>
  <si>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</si>
  <si>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</si>
  <si>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</si>
  <si>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</si>
  <si>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</si>
  <si>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</si>
  <si>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</si>
  <si>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</si>
  <si>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</si>
  <si>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</si>
  <si>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</si>
  <si>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</si>
  <si>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</si>
  <si>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</si>
  <si>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</si>
  <si>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</si>
  <si>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</si>
  <si>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</si>
  <si>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</si>
  <si>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</si>
  <si>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</si>
  <si>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</si>
  <si>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</si>
  <si>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</si>
  <si>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</si>
  <si>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</si>
  <si>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</si>
  <si>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</si>
  <si>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</si>
  <si>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</si>
  <si>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</si>
  <si>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</si>
  <si>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</si>
  <si>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</si>
  <si>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</si>
  <si>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</si>
  <si>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</si>
  <si>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</si>
  <si>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</si>
  <si>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</si>
  <si>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</si>
  <si>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</si>
  <si>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</si>
  <si>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</si>
  <si>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</si>
  <si>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</si>
  <si>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</si>
  <si>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</si>
  <si>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</si>
  <si>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</si>
  <si>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</si>
  <si>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</si>
  <si>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</si>
  <si>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</si>
  <si>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</si>
  <si>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</si>
  <si>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</si>
  <si>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</si>
  <si>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</si>
  <si>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</si>
  <si>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</si>
  <si>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</si>
  <si>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</si>
  <si>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</si>
  <si>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</si>
  <si>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</si>
  <si>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</si>
  <si>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</si>
  <si>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</si>
  <si>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</si>
  <si>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</si>
  <si>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</si>
  <si>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</si>
  <si>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</si>
  <si>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</si>
  <si>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</si>
  <si>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</si>
  <si>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</si>
  <si>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</si>
  <si>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</si>
  <si>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</si>
  <si>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</si>
  <si>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</si>
  <si>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</si>
  <si>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</si>
  <si>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</si>
  <si>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</si>
  <si>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</si>
  <si>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</si>
  <si>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</si>
  <si>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</si>
  <si>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</si>
  <si>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</si>
  <si>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</si>
  <si>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</si>
  <si>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</si>
  <si>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</si>
  <si>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</si>
  <si>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</si>
  <si>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</si>
  <si>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</si>
  <si>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</si>
  <si>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</si>
  <si>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</si>
  <si>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</si>
  <si>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</si>
  <si>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</si>
  <si>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</si>
  <si>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</si>
  <si>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</si>
  <si>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</si>
  <si>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</si>
  <si>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</si>
  <si>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</si>
  <si>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</si>
  <si>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</si>
  <si>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</si>
  <si>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</si>
  <si>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</si>
  <si>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</si>
  <si>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</si>
  <si>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</si>
  <si>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</si>
  <si>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</si>
  <si>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</si>
  <si>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</si>
  <si>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</si>
  <si>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</si>
  <si>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</si>
  <si>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</si>
  <si>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</si>
  <si>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</si>
  <si>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</si>
  <si>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</si>
  <si>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</si>
  <si>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</si>
  <si>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</si>
  <si>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</si>
  <si>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</si>
  <si>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</si>
  <si>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</si>
  <si>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</si>
  <si>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</si>
  <si>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</si>
  <si>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</si>
  <si>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</si>
  <si>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</si>
  <si>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</si>
  <si>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</si>
  <si>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</si>
  <si>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</si>
  <si>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</si>
  <si>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</si>
  <si>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</si>
  <si>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</si>
  <si>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</si>
  <si>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</si>
  <si>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</si>
  <si>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</si>
  <si>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</si>
  <si>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</si>
  <si>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</si>
  <si>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</si>
  <si>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</si>
  <si>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</si>
  <si>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</si>
  <si>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</si>
  <si>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</si>
  <si>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</si>
  <si>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</si>
  <si>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</si>
  <si>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</si>
  <si>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</si>
  <si>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</si>
  <si>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</si>
  <si>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</si>
  <si>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</si>
  <si>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</si>
  <si>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</si>
  <si>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</si>
  <si>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</si>
  <si>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</si>
  <si>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</si>
  <si>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</si>
  <si>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</si>
  <si>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</si>
  <si>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</si>
  <si>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</si>
  <si>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</si>
  <si>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</si>
  <si>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</si>
  <si>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</si>
  <si>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</si>
  <si>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</si>
  <si>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</si>
  <si>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</si>
  <si>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</si>
  <si>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</si>
  <si>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</si>
  <si>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</si>
  <si>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</si>
  <si>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</si>
  <si>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</si>
  <si>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</si>
  <si>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</si>
  <si>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</si>
  <si>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</si>
  <si>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</si>
  <si>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</si>
  <si>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</si>
  <si>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</si>
  <si>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</si>
  <si>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</si>
  <si>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</si>
  <si>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</si>
  <si>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</si>
  <si>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</si>
  <si>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</si>
  <si>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</si>
  <si>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</si>
  <si>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</si>
  <si>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</si>
  <si>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</si>
  <si>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</si>
  <si>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</si>
  <si>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</si>
  <si>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</si>
  <si>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</si>
  <si>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</si>
  <si>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</si>
  <si>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</si>
  <si>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</si>
  <si>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</si>
  <si>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</si>
  <si>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</si>
  <si>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</si>
  <si>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</si>
  <si>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</si>
  <si>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</si>
  <si>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</si>
  <si>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</si>
  <si>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</si>
  <si>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</si>
  <si>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</si>
  <si>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</si>
  <si>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</si>
  <si>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</si>
  <si>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</si>
  <si>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</si>
  <si>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</si>
  <si>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</si>
  <si>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</si>
  <si>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</si>
  <si>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</si>
  <si>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</si>
  <si>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</si>
  <si>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</si>
  <si>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</si>
  <si>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</si>
  <si>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</si>
  <si>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</si>
  <si>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</si>
  <si>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</si>
  <si>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</si>
  <si>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</si>
  <si>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</si>
  <si>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</si>
  <si>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</si>
  <si>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</si>
  <si>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</si>
  <si>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</si>
  <si>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</si>
  <si>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</si>
  <si>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</si>
  <si>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</si>
  <si>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</si>
  <si>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</si>
  <si>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</si>
  <si>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</si>
  <si>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</si>
  <si>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</si>
  <si>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</si>
  <si>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</si>
  <si>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</si>
  <si>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</si>
  <si>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</si>
  <si>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</si>
  <si>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</si>
  <si>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</si>
  <si>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</si>
  <si>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</si>
  <si>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</si>
  <si>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</si>
  <si>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</si>
  <si>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</si>
  <si>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</si>
  <si>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</si>
  <si>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</si>
  <si>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</si>
  <si>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</si>
  <si>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</si>
  <si>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</si>
  <si>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</si>
  <si>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</si>
  <si>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</si>
  <si>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</si>
  <si>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</si>
  <si>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</si>
  <si>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</si>
  <si>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</si>
  <si>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</si>
  <si>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</si>
  <si>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</si>
  <si>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</si>
  <si>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</si>
  <si>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</si>
  <si>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</si>
  <si>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</si>
  <si>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</si>
  <si>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</si>
  <si>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</si>
  <si>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</si>
  <si>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</si>
  <si>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</si>
  <si>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</si>
  <si>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</si>
  <si>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</si>
  <si>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</si>
  <si>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</si>
  <si>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</si>
  <si>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</si>
  <si>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</si>
  <si>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</si>
  <si>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</si>
  <si>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</si>
  <si>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</si>
  <si>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</si>
  <si>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</si>
  <si>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</si>
  <si>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</si>
  <si>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</si>
  <si>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</si>
  <si>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</si>
  <si>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</si>
  <si>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</si>
  <si>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</si>
  <si>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</si>
  <si>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</si>
  <si>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</si>
  <si>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</si>
  <si>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</si>
  <si>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</si>
  <si>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</si>
  <si>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</si>
  <si>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</si>
  <si>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</si>
  <si>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</si>
  <si>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</si>
  <si>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</si>
  <si>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</si>
  <si>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</si>
  <si>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</si>
  <si>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</si>
  <si>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</si>
  <si>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</si>
  <si>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</si>
  <si>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</si>
  <si>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</si>
  <si>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</si>
  <si>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</si>
  <si>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</si>
  <si>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</si>
  <si>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</si>
  <si>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</si>
  <si>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</si>
  <si>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</si>
  <si>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</si>
  <si>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</si>
  <si>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</si>
  <si>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</si>
  <si>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</si>
  <si>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</si>
  <si>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</si>
  <si>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</si>
  <si>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</si>
  <si>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</si>
  <si>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</si>
  <si>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</si>
  <si>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</si>
  <si>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</si>
  <si>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</si>
  <si>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</si>
  <si>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</si>
  <si>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</si>
  <si>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</si>
  <si>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</si>
  <si>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</si>
  <si>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</si>
  <si>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</si>
  <si>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</si>
  <si>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</si>
  <si>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</si>
  <si>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</si>
  <si>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</si>
  <si>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</si>
  <si>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</si>
  <si>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</si>
  <si>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</si>
  <si>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</si>
  <si>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</si>
  <si>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</si>
  <si>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</si>
  <si>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</si>
  <si>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</si>
  <si>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</si>
  <si>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</si>
  <si>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</si>
  <si>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</si>
  <si>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</si>
  <si>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</si>
  <si>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</si>
  <si>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</si>
  <si>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</si>
  <si>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</si>
  <si>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</si>
  <si>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</si>
  <si>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</si>
  <si>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</si>
  <si>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</si>
  <si>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</si>
  <si>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</si>
  <si>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</si>
  <si>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</si>
  <si>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</si>
  <si>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</si>
  <si>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</si>
  <si>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</si>
  <si>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</si>
  <si>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</si>
  <si>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</si>
  <si>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</si>
  <si>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</si>
  <si>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</si>
  <si>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</si>
  <si>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</si>
  <si>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</si>
  <si>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</si>
  <si>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</si>
  <si>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</si>
  <si>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</si>
  <si>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</si>
  <si>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</si>
  <si>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</si>
  <si>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</si>
  <si>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</si>
  <si>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</si>
  <si>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</si>
  <si>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</si>
  <si>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</si>
  <si>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</si>
  <si>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</si>
  <si>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</si>
  <si>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</si>
  <si>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</si>
  <si>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</si>
  <si>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</si>
  <si>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</si>
  <si>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</si>
  <si>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</si>
  <si>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</si>
  <si>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</si>
  <si>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</si>
  <si>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</si>
  <si>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</si>
  <si>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</si>
  <si>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</si>
  <si>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</si>
  <si>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</si>
  <si>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</si>
  <si>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</si>
  <si>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</si>
  <si>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</si>
  <si>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</si>
  <si>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</si>
  <si>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</si>
  <si>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</si>
  <si>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</si>
  <si>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</si>
  <si>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</si>
  <si>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</si>
  <si>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</si>
  <si>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</si>
  <si>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</si>
  <si>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</si>
  <si>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</si>
  <si>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</si>
  <si>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</si>
  <si>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</si>
  <si>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</si>
  <si>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</si>
  <si>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</si>
  <si>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</si>
  <si>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</si>
  <si>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</si>
  <si>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</si>
  <si>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</si>
  <si>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</si>
  <si>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</si>
  <si>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</si>
  <si>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</si>
  <si>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</si>
  <si>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</si>
  <si>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</si>
  <si>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</si>
  <si>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</si>
  <si>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</si>
  <si>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</si>
  <si>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</si>
  <si>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</si>
  <si>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</si>
  <si>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</si>
  <si>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</si>
  <si>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</si>
  <si>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</si>
  <si>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</si>
  <si>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</si>
  <si>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</si>
  <si>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</si>
  <si>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</si>
  <si>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</si>
  <si>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</si>
  <si>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</si>
  <si>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</si>
  <si>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</si>
  <si>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</si>
  <si>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</si>
  <si>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</si>
  <si>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</si>
  <si>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</si>
  <si>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</si>
  <si>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</si>
  <si>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</si>
  <si>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</si>
  <si>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</si>
  <si>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</si>
  <si>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</si>
  <si>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</si>
  <si>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</si>
  <si>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</si>
  <si>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</si>
  <si>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</si>
  <si>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</si>
  <si>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</si>
  <si>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</si>
  <si>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</si>
  <si>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</si>
  <si>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</si>
  <si>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</si>
  <si>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</si>
  <si>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</si>
  <si>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</si>
  <si>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</si>
  <si>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</si>
  <si>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</si>
  <si>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</si>
  <si>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</si>
  <si>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</si>
  <si>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</si>
  <si>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</si>
  <si>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</si>
  <si>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</si>
  <si>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</si>
  <si>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</si>
  <si>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</si>
  <si>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</si>
  <si>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</si>
  <si>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</si>
  <si>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</si>
  <si>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</si>
  <si>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</si>
  <si>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</si>
  <si>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</si>
  <si>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</si>
  <si>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</si>
  <si>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</si>
  <si>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</si>
  <si>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</si>
  <si>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</si>
  <si>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</si>
  <si>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</si>
  <si>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</si>
  <si>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</si>
  <si>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</si>
  <si>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</si>
  <si>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</si>
  <si>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</si>
  <si>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</si>
  <si>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</si>
  <si>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</si>
  <si>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</si>
  <si>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</si>
  <si>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</si>
  <si>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</si>
  <si>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</si>
  <si>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</si>
  <si>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</si>
  <si>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</si>
  <si>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</si>
  <si>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</si>
  <si>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</si>
  <si>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</si>
  <si>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</si>
  <si>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</si>
  <si>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</si>
  <si>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</si>
  <si>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</si>
  <si>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</si>
  <si>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</si>
  <si>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</si>
  <si>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</si>
  <si>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</si>
  <si>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</si>
  <si>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</si>
  <si>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</si>
  <si>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</si>
  <si>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</si>
  <si>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</si>
  <si>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</si>
  <si>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</si>
  <si>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</si>
  <si>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</si>
  <si>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</si>
  <si>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</si>
  <si>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</si>
  <si>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</si>
  <si>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</si>
  <si>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</si>
  <si>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</si>
  <si>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</si>
  <si>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</si>
  <si>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</si>
  <si>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</si>
  <si>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</si>
  <si>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</si>
  <si>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</si>
  <si>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</si>
  <si>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</si>
  <si>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</si>
  <si>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</si>
  <si>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</si>
  <si>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</si>
  <si>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</si>
  <si>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</si>
  <si>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</si>
  <si>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</si>
  <si>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</si>
  <si>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</si>
  <si>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</si>
  <si>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</si>
  <si>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</si>
  <si>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</si>
  <si>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</si>
  <si>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</si>
  <si>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</si>
  <si>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</si>
  <si>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</si>
  <si>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</si>
  <si>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</si>
  <si>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</si>
  <si>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</si>
  <si>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</si>
  <si>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</si>
  <si>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</si>
  <si>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</si>
  <si>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</si>
  <si>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</si>
  <si>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</si>
  <si>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</si>
  <si>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</si>
  <si>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</si>
  <si>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</si>
  <si>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</si>
  <si>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</si>
  <si>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</si>
  <si>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</si>
  <si>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</si>
  <si>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</si>
  <si>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</si>
  <si>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</si>
  <si>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</si>
  <si>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</si>
  <si>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</si>
  <si>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</si>
  <si>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</si>
  <si>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</si>
  <si>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</si>
  <si>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</si>
  <si>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</si>
  <si>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</si>
  <si>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</si>
  <si>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</si>
  <si>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</si>
  <si>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</si>
  <si>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</si>
  <si>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</si>
  <si>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</si>
  <si>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</si>
  <si>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</si>
  <si>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</si>
  <si>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</si>
  <si>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</si>
  <si>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</si>
  <si>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</si>
  <si>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</si>
  <si>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</si>
  <si>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</si>
  <si>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</si>
  <si>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</si>
  <si>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</si>
  <si>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</si>
  <si>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</si>
  <si>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</si>
  <si>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</si>
  <si>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</si>
  <si>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</si>
  <si>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</si>
  <si>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</si>
  <si>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</si>
  <si>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</si>
  <si>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</si>
  <si>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</si>
  <si>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</si>
  <si>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</si>
  <si>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</si>
  <si>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</si>
  <si>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</si>
  <si>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</si>
  <si>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</si>
  <si>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</si>
  <si>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</si>
  <si>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</si>
  <si>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</si>
  <si>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</si>
  <si>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</si>
  <si>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</si>
  <si>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</si>
  <si>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</si>
  <si>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</si>
  <si>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</si>
  <si>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</si>
  <si>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</si>
  <si>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</si>
  <si>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</si>
  <si>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</si>
  <si>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</si>
  <si>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</si>
  <si>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</si>
  <si>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</si>
  <si>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</si>
  <si>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</si>
  <si>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</si>
  <si>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</si>
  <si>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</si>
  <si>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</si>
  <si>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</si>
  <si>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</si>
  <si>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</si>
  <si>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</si>
  <si>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</si>
  <si>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</si>
  <si>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</si>
  <si>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</si>
  <si>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</si>
  <si>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</si>
  <si>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</si>
  <si>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</si>
  <si>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</si>
  <si>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</si>
  <si>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</si>
  <si>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</si>
  <si>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</si>
  <si>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</si>
  <si>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</si>
  <si>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</si>
  <si>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</si>
  <si>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</si>
  <si>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</si>
  <si>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</si>
  <si>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</si>
  <si>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</si>
  <si>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</si>
  <si>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</si>
  <si>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</si>
  <si>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</si>
  <si>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</si>
  <si>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</si>
  <si>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</si>
  <si>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</si>
  <si>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</si>
  <si>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</si>
  <si>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</si>
  <si>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</si>
  <si>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</si>
  <si>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</si>
  <si>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</si>
  <si>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</si>
  <si>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</si>
  <si>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</si>
  <si>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</si>
  <si>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</si>
  <si>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</si>
  <si>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</si>
  <si>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</si>
  <si>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</si>
  <si>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</si>
  <si>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</si>
  <si>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</si>
  <si>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</si>
  <si>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</si>
  <si>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</si>
  <si>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</si>
  <si>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</si>
  <si>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</si>
  <si>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</si>
  <si>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</si>
  <si>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</si>
  <si>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</si>
  <si>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</si>
  <si>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</si>
  <si>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</si>
  <si>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</si>
  <si>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</si>
  <si>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</si>
  <si>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</si>
  <si>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</si>
  <si>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</si>
  <si>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</si>
  <si>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</si>
  <si>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</si>
  <si>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</si>
  <si>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</si>
  <si>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</si>
  <si>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</si>
  <si>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</si>
  <si>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</si>
  <si>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</si>
  <si>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</si>
  <si>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</si>
  <si>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</si>
  <si>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</si>
  <si>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</si>
  <si>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</si>
  <si>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</si>
  <si>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</si>
  <si>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</si>
  <si>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</si>
  <si>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</si>
  <si>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</si>
  <si>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</si>
  <si>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</si>
  <si>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</si>
  <si>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</si>
  <si>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</si>
  <si>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</si>
  <si>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</si>
  <si>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</si>
  <si>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</si>
  <si>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</si>
  <si>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</si>
  <si>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</si>
  <si>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</si>
  <si>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</si>
  <si>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</si>
  <si>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</si>
  <si>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</si>
  <si>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</si>
  <si>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</si>
  <si>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</si>
  <si>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</si>
  <si>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</si>
  <si>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</si>
  <si>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</si>
  <si>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</si>
  <si>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</si>
  <si>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</si>
  <si>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</si>
  <si>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</si>
  <si>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</si>
  <si>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</si>
  <si>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</si>
  <si>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</si>
  <si>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</si>
  <si>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</si>
  <si>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</si>
  <si>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</si>
  <si>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</si>
  <si>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</si>
  <si>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</si>
  <si>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</si>
  <si>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</si>
  <si>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</si>
  <si>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</si>
  <si>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</si>
  <si>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</si>
  <si>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</si>
  <si>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</si>
  <si>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</si>
  <si>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</si>
  <si>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</si>
  <si>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</si>
  <si>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</si>
  <si>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</si>
  <si>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</si>
  <si>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</si>
  <si>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</si>
  <si>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</si>
  <si>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</si>
  <si>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</si>
  <si>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</si>
  <si>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</si>
  <si>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</si>
  <si>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</si>
  <si>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</si>
  <si>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</si>
  <si>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</si>
  <si>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</si>
  <si>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</si>
  <si>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</si>
  <si>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</si>
  <si>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</si>
  <si>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</si>
  <si>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</si>
  <si>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</si>
  <si>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</si>
  <si>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</si>
  <si>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</si>
  <si>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</si>
  <si>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</si>
  <si>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</si>
  <si>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</si>
  <si>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</si>
  <si>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</si>
  <si>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</si>
  <si>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</si>
  <si>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</si>
  <si>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</si>
  <si>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</si>
  <si>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</si>
  <si>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</si>
  <si>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</si>
  <si>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</si>
  <si>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</si>
  <si>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</si>
  <si>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</si>
  <si>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</si>
  <si>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</si>
  <si>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</si>
  <si>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</si>
  <si>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</si>
  <si>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</si>
  <si>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</si>
  <si>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</si>
  <si>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</si>
  <si>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</si>
  <si>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</si>
  <si>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</si>
  <si>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</si>
  <si>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</si>
  <si>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</si>
  <si>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</si>
  <si>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</si>
  <si>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</si>
  <si>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</si>
  <si>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</si>
  <si>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</si>
  <si>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</si>
  <si>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</si>
  <si>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</si>
  <si>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</si>
  <si>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</si>
  <si>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</si>
  <si>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</si>
  <si>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</si>
  <si>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</si>
  <si>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</si>
  <si>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</si>
  <si>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</si>
  <si>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</si>
  <si>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</si>
  <si>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</si>
  <si>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</si>
  <si>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</si>
  <si>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</si>
  <si>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</si>
  <si>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</si>
  <si>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</si>
  <si>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</si>
  <si>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</si>
  <si>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</si>
  <si>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</si>
  <si>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</si>
  <si>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</si>
  <si>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</si>
  <si>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</si>
  <si>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</si>
  <si>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</si>
  <si>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</si>
  <si>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</si>
  <si>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</si>
  <si>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</si>
  <si>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</si>
  <si>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</si>
  <si>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</si>
  <si>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</si>
  <si>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</si>
  <si>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</si>
  <si>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</si>
  <si>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</si>
  <si>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</si>
  <si>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</si>
  <si>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</si>
  <si>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</si>
  <si>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</si>
  <si>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</si>
  <si>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</si>
  <si>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</si>
  <si>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</si>
  <si>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</si>
  <si>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</si>
  <si>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</si>
  <si>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</si>
  <si>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</si>
  <si>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</si>
  <si>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</si>
  <si>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</si>
  <si>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</si>
  <si>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</si>
  <si>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</si>
  <si>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</si>
  <si>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</si>
  <si>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</si>
  <si>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</si>
  <si>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</si>
  <si>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</si>
  <si>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</si>
  <si>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</si>
  <si>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</si>
  <si>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</si>
  <si>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</si>
  <si>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</si>
  <si>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</si>
  <si>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</si>
  <si>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</si>
  <si>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</si>
  <si>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</si>
  <si>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</si>
  <si>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</si>
  <si>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</si>
  <si>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</si>
  <si>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</si>
  <si>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</si>
  <si>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</si>
  <si>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</si>
  <si>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</si>
  <si>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</si>
  <si>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</si>
  <si>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</si>
  <si>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</si>
  <si>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</si>
  <si>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</si>
  <si>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</si>
  <si>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</si>
  <si>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</si>
  <si>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</si>
  <si>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</si>
  <si>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</si>
  <si>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</si>
  <si>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</si>
  <si>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</si>
  <si>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</si>
  <si>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</si>
  <si>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</si>
  <si>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</si>
  <si>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</si>
  <si>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</si>
  <si>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</si>
  <si>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</si>
  <si>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</si>
  <si>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</si>
  <si>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</si>
  <si>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</si>
  <si>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</si>
  <si>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</si>
  <si>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</si>
  <si>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</si>
  <si>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</si>
  <si>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</si>
  <si>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</si>
  <si>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</si>
  <si>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</si>
  <si>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</si>
  <si>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</si>
  <si>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</si>
  <si>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</si>
  <si>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</si>
  <si>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</si>
  <si>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</si>
  <si>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</si>
  <si>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</si>
  <si>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</si>
  <si>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</si>
  <si>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</si>
  <si>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</si>
  <si>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</si>
  <si>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</si>
  <si>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</si>
  <si>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</si>
  <si>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</si>
  <si>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</si>
  <si>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</si>
  <si>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</si>
  <si>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</si>
  <si>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</si>
  <si>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</si>
  <si>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</si>
  <si>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</si>
  <si>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</si>
  <si>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</si>
  <si>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</si>
  <si>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</si>
  <si>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</si>
  <si>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</si>
  <si>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</si>
  <si>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</si>
  <si>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</si>
  <si>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</si>
  <si>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</si>
  <si>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</si>
  <si>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</si>
  <si>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</si>
  <si>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</si>
  <si>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</si>
  <si>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</si>
  <si>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</si>
  <si>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</si>
  <si>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</si>
  <si>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</si>
  <si>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</si>
  <si>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</si>
  <si>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</si>
  <si>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</si>
  <si>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</si>
  <si>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</si>
  <si>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</si>
  <si>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</si>
  <si>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</si>
  <si>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</si>
  <si>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</si>
  <si>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</si>
  <si>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</si>
  <si>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</si>
  <si>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</si>
  <si>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</si>
  <si>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</si>
  <si>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</si>
  <si>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</si>
  <si>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</si>
  <si>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</si>
  <si>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</si>
  <si>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</si>
  <si>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</si>
  <si>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</si>
  <si>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</si>
  <si>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</si>
  <si>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</si>
  <si>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</si>
  <si>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</si>
  <si>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</si>
  <si>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</si>
  <si>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</si>
  <si>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</si>
  <si>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</si>
  <si>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</si>
  <si>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</si>
  <si>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</si>
  <si>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</si>
  <si>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</si>
  <si>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</si>
  <si>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</si>
  <si>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</si>
  <si>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</si>
  <si>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</si>
  <si>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</si>
  <si>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</si>
  <si>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</si>
  <si>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</si>
  <si>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</si>
  <si>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</si>
  <si>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</si>
  <si>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</si>
  <si>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</si>
  <si>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</si>
  <si>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</si>
  <si>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</si>
  <si>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</si>
  <si>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</si>
  <si>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</si>
  <si>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</si>
  <si>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</si>
  <si>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</si>
  <si>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</si>
  <si>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</si>
  <si>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</si>
  <si>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</si>
  <si>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</si>
  <si>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</si>
  <si>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</si>
  <si>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</si>
  <si>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</si>
  <si>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</si>
  <si>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</si>
  <si>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</si>
  <si>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</si>
  <si>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</si>
  <si>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</si>
  <si>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</si>
  <si>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</si>
  <si>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</si>
  <si>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</si>
  <si>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</si>
  <si>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</si>
  <si>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</si>
  <si>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</si>
  <si>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</si>
  <si>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</si>
  <si>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</si>
  <si>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</si>
  <si>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</si>
  <si>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</si>
  <si>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</si>
  <si>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</si>
  <si>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</si>
  <si>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</si>
  <si>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</si>
  <si>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</si>
  <si>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</si>
  <si>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</si>
  <si>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</si>
  <si>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</si>
  <si>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</si>
  <si>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</si>
  <si>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</si>
  <si>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</si>
  <si>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</si>
  <si>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</si>
  <si>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</si>
  <si>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</si>
  <si>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</si>
  <si>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</si>
  <si>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</si>
  <si>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</si>
  <si>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</si>
  <si>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</si>
  <si>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</si>
  <si>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</si>
  <si>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</si>
  <si>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</si>
  <si>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</si>
  <si>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</si>
  <si>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</si>
  <si>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</si>
  <si>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</si>
  <si>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</si>
  <si>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</si>
  <si>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</si>
  <si>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</si>
  <si>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</si>
  <si>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</si>
  <si>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</si>
  <si>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</si>
  <si>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</si>
  <si>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</si>
  <si>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</si>
  <si>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</si>
  <si>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</si>
  <si>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</si>
  <si>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</si>
  <si>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</si>
  <si>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</si>
  <si>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</si>
  <si>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</si>
  <si>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</si>
  <si>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</si>
  <si>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</si>
  <si>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</si>
  <si>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</si>
  <si>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</si>
  <si>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</si>
  <si>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</si>
  <si>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</si>
  <si>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</si>
  <si>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</si>
  <si>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</si>
  <si>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</si>
  <si>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</si>
  <si>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</si>
  <si>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</si>
  <si>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</si>
  <si>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</si>
  <si>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</si>
  <si>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</si>
  <si>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</si>
  <si>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</si>
  <si>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</si>
  <si>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</si>
  <si>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</si>
  <si>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</si>
  <si>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</si>
  <si>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</si>
  <si>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</si>
  <si>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</si>
  <si>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</si>
  <si>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</si>
  <si>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</si>
  <si>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</si>
  <si>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</si>
  <si>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</si>
  <si>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</si>
  <si>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</si>
  <si>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</si>
  <si>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</si>
  <si>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</si>
  <si>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</si>
  <si>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</si>
  <si>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</si>
  <si>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</si>
  <si>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</si>
  <si>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</si>
  <si>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</si>
  <si>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</si>
  <si>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</si>
  <si>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</si>
  <si>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</si>
  <si>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</si>
  <si>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</si>
  <si>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</si>
  <si>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</si>
  <si>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</si>
  <si>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</si>
  <si>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</si>
  <si>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</si>
  <si>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</si>
  <si>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</si>
  <si>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</si>
  <si>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</si>
  <si>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</si>
  <si>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</si>
  <si>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</si>
  <si>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</si>
  <si>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</si>
  <si>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</si>
  <si>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</si>
  <si>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</si>
  <si>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</si>
  <si>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</si>
  <si>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</si>
  <si>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</si>
  <si>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</si>
  <si>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</si>
  <si>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</si>
  <si>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</si>
  <si>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</si>
  <si>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</si>
  <si>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</si>
  <si>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</si>
  <si>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</si>
  <si>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</si>
  <si>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</si>
  <si>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</si>
  <si>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</si>
  <si>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</si>
  <si>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</si>
  <si>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</si>
  <si>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</si>
  <si>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</si>
  <si>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</si>
  <si>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</si>
  <si>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</si>
  <si>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</si>
  <si>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</si>
  <si>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</si>
  <si>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</si>
  <si>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</si>
  <si>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</si>
  <si>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</si>
  <si>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</si>
  <si>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</si>
  <si>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</si>
  <si>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</si>
  <si>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</si>
  <si>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</si>
  <si>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</si>
  <si>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</si>
  <si>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</si>
  <si>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</si>
  <si>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</si>
  <si>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</si>
  <si>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</si>
  <si>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</si>
  <si>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</si>
  <si>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</si>
  <si>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</si>
  <si>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</si>
  <si>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</si>
  <si>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</si>
  <si>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</si>
  <si>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</si>
  <si>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</si>
  <si>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</si>
  <si>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</si>
  <si>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</si>
  <si>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</si>
  <si>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</si>
  <si>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</si>
  <si>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</si>
  <si>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</si>
  <si>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</si>
  <si>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</si>
  <si>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</si>
  <si>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</si>
  <si>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</si>
  <si>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</si>
  <si>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</si>
  <si>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</si>
  <si>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</si>
  <si>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</si>
  <si>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</si>
  <si>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</si>
  <si>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</si>
  <si>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</si>
  <si>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</si>
  <si>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</si>
  <si>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</si>
  <si>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</si>
  <si>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</si>
  <si>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</si>
  <si>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</si>
  <si>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</si>
  <si>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</si>
  <si>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</si>
  <si>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</si>
  <si>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</si>
  <si>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</si>
  <si>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</si>
  <si>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</si>
  <si>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</si>
  <si>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</si>
  <si>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</si>
  <si>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</si>
  <si>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</si>
  <si>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</si>
  <si>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</si>
  <si>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</si>
  <si>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</si>
  <si>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</si>
  <si>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</si>
  <si>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</si>
  <si>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</si>
  <si>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</si>
  <si>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</si>
  <si>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</si>
  <si>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</si>
  <si>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</si>
  <si>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</si>
  <si>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</si>
  <si>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</si>
  <si>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</si>
  <si>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</si>
  <si>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</si>
  <si>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</si>
  <si>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</si>
  <si>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</si>
  <si>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</si>
  <si>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</si>
  <si>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</si>
  <si>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</si>
  <si>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</si>
  <si>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</si>
  <si>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</si>
  <si>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</si>
  <si>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</si>
  <si>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</si>
  <si>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</si>
  <si>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</si>
  <si>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</si>
  <si>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</si>
  <si>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</si>
  <si>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</si>
  <si>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</si>
  <si>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</si>
  <si>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</si>
  <si>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</si>
  <si>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</si>
  <si>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</si>
  <si>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</si>
  <si>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</si>
  <si>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</si>
  <si>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</si>
  <si>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</si>
  <si>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</si>
  <si>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</si>
  <si>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</si>
  <si>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</si>
  <si>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</si>
  <si>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</si>
  <si>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</si>
  <si>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</si>
  <si>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</si>
  <si>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</si>
  <si>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</si>
  <si>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</si>
  <si>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</si>
  <si>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</si>
  <si>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</si>
  <si>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</si>
  <si>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</si>
  <si>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</si>
  <si>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</si>
  <si>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</si>
  <si>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</si>
  <si>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</si>
  <si>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</si>
  <si>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</si>
  <si>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</si>
  <si>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</si>
  <si>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</si>
  <si>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</si>
  <si>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</si>
  <si>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</si>
  <si>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</si>
  <si>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</si>
  <si>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</si>
  <si>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</si>
  <si>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</si>
  <si>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</si>
  <si>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</si>
  <si>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</si>
  <si>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</si>
  <si>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</si>
  <si>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</si>
  <si>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</si>
  <si>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</si>
  <si>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</si>
  <si>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</si>
  <si>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</si>
  <si>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</si>
  <si>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</si>
  <si>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</si>
  <si>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</si>
  <si>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</si>
  <si>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</si>
  <si>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</si>
  <si>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</si>
  <si>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</si>
  <si>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</si>
  <si>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</si>
  <si>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</si>
  <si>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</si>
  <si>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</si>
  <si>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</si>
  <si>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</si>
  <si>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</si>
  <si>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</si>
  <si>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</si>
  <si>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</si>
  <si>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</si>
  <si>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</si>
  <si>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</si>
  <si>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</si>
  <si>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</si>
  <si>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</si>
  <si>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</si>
  <si>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</si>
  <si>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</si>
  <si>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</si>
  <si>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</si>
  <si>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</si>
  <si>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</si>
  <si>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</si>
  <si>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</si>
  <si>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</si>
  <si>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</si>
  <si>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</si>
  <si>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</si>
  <si>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</si>
  <si>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</si>
  <si>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</si>
  <si>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</si>
  <si>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</si>
  <si>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</si>
  <si>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</si>
  <si>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</si>
  <si>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</si>
  <si>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</si>
  <si>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</si>
  <si>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</si>
  <si>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</si>
  <si>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</si>
  <si>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</si>
  <si>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</si>
  <si>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</si>
  <si>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</si>
  <si>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</si>
  <si>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</si>
  <si>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</si>
  <si>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</si>
  <si>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</si>
  <si>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</si>
  <si>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</si>
  <si>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</si>
  <si>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</si>
  <si>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</si>
  <si>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</si>
  <si>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</si>
  <si>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</si>
  <si>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</si>
  <si>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</si>
  <si>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</si>
  <si>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</si>
  <si>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</si>
  <si>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</si>
  <si>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</si>
  <si>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</si>
  <si>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</si>
  <si>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</si>
  <si>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</si>
  <si>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</si>
  <si>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</si>
  <si>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</si>
  <si>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</si>
  <si>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</si>
  <si>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</si>
  <si>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</si>
  <si>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</si>
  <si>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</si>
  <si>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</si>
  <si>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</si>
  <si>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</si>
  <si>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</si>
  <si>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</si>
  <si>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</si>
  <si>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</si>
  <si>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</si>
  <si>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</si>
  <si>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</si>
  <si>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</si>
  <si>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</si>
  <si>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</si>
  <si>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</si>
  <si>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</si>
  <si>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</si>
  <si>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</si>
  <si>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</si>
  <si>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</si>
  <si>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</si>
  <si>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</si>
  <si>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</si>
  <si>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</si>
  <si>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</si>
  <si>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</si>
  <si>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</si>
  <si>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</si>
  <si>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</si>
  <si>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</si>
  <si>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</si>
  <si>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</si>
  <si>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</si>
  <si>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</si>
  <si>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</si>
  <si>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</si>
  <si>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</si>
  <si>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</si>
  <si>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</si>
  <si>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</si>
  <si>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</si>
  <si>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</si>
  <si>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</si>
  <si>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</si>
  <si>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</si>
  <si>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</si>
  <si>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</si>
  <si>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</si>
  <si>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</si>
  <si>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</si>
  <si>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</si>
  <si>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</si>
  <si>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</si>
  <si>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</si>
  <si>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</si>
  <si>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</si>
  <si>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</si>
  <si>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</si>
  <si>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</si>
  <si>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</si>
  <si>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</si>
  <si>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</si>
  <si>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</si>
  <si>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</si>
  <si>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</si>
  <si>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</si>
  <si>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</si>
  <si>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</si>
  <si>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</si>
  <si>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</si>
  <si>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</si>
  <si>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</si>
  <si>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</si>
  <si>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</si>
  <si>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</si>
  <si>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</si>
  <si>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</si>
  <si>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</si>
  <si>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</si>
  <si>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</si>
  <si>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</si>
  <si>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</si>
  <si>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</si>
  <si>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</si>
  <si>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</si>
  <si>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</si>
  <si>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</si>
  <si>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</si>
  <si>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</si>
  <si>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</si>
  <si>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</si>
  <si>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</si>
  <si>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</si>
  <si>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</si>
  <si>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</si>
  <si>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</si>
  <si>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</si>
  <si>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</si>
  <si>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</si>
  <si>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</si>
  <si>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</si>
  <si>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</si>
  <si>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</si>
  <si>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</si>
  <si>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</si>
  <si>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</si>
  <si>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</si>
  <si>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</si>
  <si>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</si>
  <si>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</si>
  <si>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</si>
  <si>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</si>
  <si>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</si>
  <si>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</si>
  <si>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</si>
  <si>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</si>
  <si>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</si>
  <si>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</si>
  <si>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</si>
  <si>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</si>
  <si>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</si>
  <si>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</si>
  <si>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</si>
  <si>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</si>
  <si>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</si>
  <si>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</si>
  <si>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</si>
  <si>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</si>
  <si>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</si>
  <si>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</si>
  <si>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</si>
  <si>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</si>
  <si>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</si>
  <si>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</si>
  <si>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</si>
  <si>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</si>
  <si>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</si>
  <si>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</si>
  <si>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</si>
  <si>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</si>
  <si>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</si>
  <si>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</si>
  <si>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</si>
  <si>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</si>
  <si>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</si>
  <si>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</si>
  <si>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</si>
  <si>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</si>
  <si>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</si>
  <si>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</si>
  <si>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</si>
  <si>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</si>
  <si>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</si>
  <si>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</si>
  <si>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</si>
  <si>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</si>
  <si>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</si>
  <si>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</si>
  <si>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</si>
  <si>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</si>
  <si>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</si>
  <si>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</si>
  <si>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</si>
  <si>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</si>
  <si>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</si>
  <si>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</si>
  <si>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</si>
  <si>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</si>
  <si>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</si>
  <si>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</si>
  <si>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</si>
  <si>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</si>
  <si>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</si>
  <si>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</si>
  <si>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</si>
  <si>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</si>
  <si>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</si>
  <si>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</si>
  <si>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</si>
  <si>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</si>
  <si>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</si>
  <si>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</si>
  <si>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</si>
  <si>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</si>
  <si>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</si>
  <si>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</si>
  <si>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</si>
  <si>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</si>
  <si>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</si>
  <si>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</si>
  <si>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</si>
  <si>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</si>
  <si>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</si>
  <si>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</si>
  <si>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</si>
  <si>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</si>
  <si>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</si>
  <si>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</si>
  <si>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</si>
  <si>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</si>
  <si>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</si>
  <si>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</si>
  <si>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</si>
  <si>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</si>
  <si>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</si>
  <si>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</si>
  <si>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</si>
  <si>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</si>
  <si>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</si>
  <si>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</si>
  <si>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</si>
  <si>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</si>
  <si>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</si>
  <si>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</si>
  <si>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</si>
  <si>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</si>
  <si>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</si>
  <si>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</si>
  <si>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</si>
  <si>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</si>
  <si>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</si>
  <si>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</si>
  <si>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</si>
  <si>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</si>
  <si>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</si>
  <si>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</si>
  <si>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</si>
  <si>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</si>
  <si>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</si>
  <si>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</si>
  <si>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</si>
  <si>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</si>
  <si>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</si>
  <si>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</si>
  <si>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</si>
  <si>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</si>
  <si>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</si>
  <si>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</si>
  <si>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</si>
  <si>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</si>
  <si>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</si>
  <si>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</si>
  <si>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</si>
  <si>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</si>
  <si>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</si>
  <si>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</si>
  <si>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</si>
  <si>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</si>
  <si>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</si>
  <si>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</si>
  <si>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</si>
  <si>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</si>
  <si>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</si>
  <si>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</si>
  <si>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</si>
  <si>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</si>
  <si>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</si>
  <si>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</si>
  <si>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</si>
  <si>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</si>
  <si>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</si>
  <si>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</si>
  <si>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</si>
  <si>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</si>
  <si>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</si>
  <si>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</si>
  <si>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</si>
  <si>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</si>
  <si>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</si>
  <si>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</si>
  <si>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</si>
  <si>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</si>
  <si>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</si>
  <si>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</si>
  <si>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</si>
  <si>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</si>
  <si>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</si>
  <si>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</si>
  <si>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</si>
  <si>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</si>
  <si>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</si>
  <si>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</si>
  <si>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</si>
  <si>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</si>
  <si>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</si>
  <si>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</si>
  <si>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</si>
  <si>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</si>
  <si>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</si>
  <si>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</si>
  <si>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</si>
  <si>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</si>
  <si>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</si>
  <si>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</si>
  <si>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</si>
  <si>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</si>
  <si>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</si>
  <si>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</si>
  <si>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</si>
  <si>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</si>
  <si>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</si>
  <si>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</si>
  <si>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</si>
  <si>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</si>
  <si>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</si>
  <si>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</si>
  <si>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</si>
  <si>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</si>
  <si>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</si>
  <si>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</si>
  <si>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</si>
  <si>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</si>
  <si>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</si>
  <si>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</si>
  <si>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</si>
  <si>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</si>
  <si>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</si>
  <si>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</si>
  <si>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</si>
  <si>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</si>
  <si>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</si>
  <si>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</si>
  <si>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</si>
  <si>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</si>
  <si>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</si>
  <si>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</si>
  <si>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</si>
  <si>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</si>
  <si>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</si>
  <si>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</si>
  <si>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</si>
  <si>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</si>
  <si>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</si>
  <si>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</si>
  <si>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</si>
  <si>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</si>
  <si>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</si>
  <si>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</si>
  <si>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</si>
  <si>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</si>
  <si>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</si>
  <si>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</si>
  <si>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</si>
  <si>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</si>
  <si>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</si>
  <si>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</si>
  <si>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</si>
  <si>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</si>
  <si>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</si>
  <si>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</si>
  <si>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</si>
  <si>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</si>
  <si>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</si>
  <si>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</si>
  <si>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</si>
  <si>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</si>
  <si>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</si>
  <si>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</si>
  <si>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</si>
  <si>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</si>
  <si>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</si>
  <si>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</si>
  <si>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</si>
  <si>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</si>
  <si>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</si>
  <si>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</si>
  <si>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</si>
  <si>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</si>
  <si>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</si>
  <si>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</si>
  <si>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</si>
  <si>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</si>
  <si>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</si>
  <si>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</si>
  <si>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</si>
  <si>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</si>
  <si>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</si>
  <si>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</si>
  <si>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</si>
  <si>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</si>
  <si>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</si>
  <si>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</si>
  <si>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</si>
  <si>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</si>
  <si>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</si>
  <si>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</si>
  <si>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</si>
  <si>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</si>
  <si>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</si>
  <si>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</si>
  <si>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</si>
  <si>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</si>
  <si>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</si>
  <si>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</si>
  <si>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</si>
  <si>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</si>
  <si>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</si>
  <si>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</si>
  <si>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</si>
  <si>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</si>
  <si>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</si>
  <si>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</si>
  <si>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</si>
  <si>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</si>
  <si>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</si>
  <si>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</si>
  <si>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</si>
  <si>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</si>
  <si>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</si>
  <si>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</si>
  <si>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</si>
  <si>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</si>
  <si>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</si>
  <si>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</si>
  <si>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</si>
  <si>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</si>
  <si>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</si>
  <si>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</si>
  <si>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</si>
  <si>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</si>
  <si>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</si>
  <si>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</si>
  <si>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</si>
  <si>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</si>
  <si>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</si>
  <si>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</si>
  <si>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</si>
  <si>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</si>
  <si>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</si>
  <si>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</si>
  <si>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</si>
  <si>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</si>
  <si>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</si>
  <si>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</si>
  <si>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</si>
  <si>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</si>
  <si>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</si>
  <si>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</si>
  <si>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</si>
  <si>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</si>
  <si>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</si>
  <si>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</si>
  <si>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</si>
  <si>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</si>
  <si>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</si>
  <si>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</si>
  <si>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</si>
  <si>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</si>
  <si>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</si>
  <si>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</si>
  <si>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</si>
  <si>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</si>
  <si>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</si>
  <si>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</si>
  <si>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</si>
  <si>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</si>
  <si>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</si>
  <si>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</si>
  <si>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</si>
  <si>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</si>
  <si>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</si>
  <si>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</si>
  <si>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</si>
  <si>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</si>
  <si>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</si>
  <si>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</si>
  <si>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</si>
  <si>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</si>
  <si>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</si>
  <si>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</si>
  <si>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</si>
  <si>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</si>
  <si>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</si>
  <si>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</si>
  <si>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</si>
  <si>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</si>
  <si>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</si>
  <si>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</si>
  <si>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</si>
  <si>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</si>
  <si>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</si>
  <si>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</si>
  <si>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</si>
  <si>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</si>
  <si>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</si>
  <si>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</si>
  <si>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</si>
  <si>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</si>
  <si>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</si>
  <si>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</si>
  <si>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</si>
  <si>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</si>
  <si>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</si>
  <si>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</si>
  <si>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</si>
  <si>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</si>
  <si>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</si>
  <si>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</si>
  <si>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</si>
  <si>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</si>
  <si>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</si>
  <si>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</si>
  <si>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</si>
  <si>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</si>
  <si>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</si>
  <si>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</si>
  <si>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</si>
  <si>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</si>
  <si>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</si>
  <si>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</si>
  <si>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</si>
  <si>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</si>
  <si>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</si>
  <si>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</si>
  <si>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</si>
  <si>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</si>
  <si>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</si>
  <si>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</si>
  <si>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</si>
  <si>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</si>
  <si>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</si>
  <si>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</si>
  <si>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</si>
  <si>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</si>
  <si>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</si>
  <si>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</si>
  <si>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</si>
  <si>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</si>
  <si>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</si>
  <si>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</si>
  <si>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</si>
  <si>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</si>
  <si>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</si>
  <si>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</si>
  <si>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</si>
  <si>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</si>
  <si>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</si>
  <si>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</si>
  <si>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</si>
  <si>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</si>
  <si>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</si>
  <si>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</si>
  <si>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</si>
  <si>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</si>
  <si>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</si>
  <si>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</si>
  <si>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</si>
  <si>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</si>
  <si>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</si>
  <si>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</si>
  <si>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</si>
  <si>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</si>
  <si>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</si>
  <si>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</si>
  <si>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</si>
  <si>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</si>
  <si>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</si>
  <si>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</si>
  <si>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</si>
  <si>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</si>
  <si>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</si>
  <si>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</si>
  <si>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</si>
  <si>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</si>
  <si>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</si>
  <si>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</si>
  <si>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</si>
  <si>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</si>
  <si>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</si>
  <si>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</si>
  <si>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</si>
  <si>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</si>
  <si>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</si>
  <si>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</si>
  <si>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</si>
  <si>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</si>
  <si>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</si>
  <si>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</si>
  <si>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</si>
  <si>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</si>
  <si>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</si>
  <si>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</si>
  <si>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</si>
  <si>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</si>
  <si>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</si>
  <si>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</si>
  <si>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</si>
  <si>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</si>
  <si>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</si>
  <si>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</si>
  <si>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</si>
  <si>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</si>
  <si>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</si>
  <si>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</si>
  <si>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</si>
  <si>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</si>
  <si>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</si>
  <si>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</si>
  <si>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</si>
  <si>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</si>
  <si>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</si>
  <si>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</si>
  <si>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</si>
  <si>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</si>
  <si>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</si>
  <si>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</si>
  <si>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</si>
  <si>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</si>
  <si>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</si>
  <si>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</si>
  <si>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</si>
  <si>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</si>
  <si>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</si>
  <si>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</si>
  <si>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</si>
  <si>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</si>
  <si>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</si>
  <si>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</si>
  <si>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</si>
  <si>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</si>
  <si>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</si>
  <si>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</si>
  <si>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</si>
  <si>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</si>
  <si>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</si>
  <si>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</si>
  <si>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</si>
  <si>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</si>
  <si>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</si>
  <si>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</si>
  <si>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</si>
  <si>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</si>
  <si>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</si>
  <si>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</si>
  <si>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</si>
  <si>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</si>
  <si>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</si>
  <si>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</si>
  <si>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</si>
  <si>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</si>
  <si>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</si>
  <si>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</si>
  <si>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</si>
  <si>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</si>
  <si>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</si>
  <si>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</si>
  <si>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</si>
  <si>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</si>
  <si>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</si>
  <si>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</si>
  <si>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</si>
  <si>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</si>
  <si>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</si>
  <si>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</si>
  <si>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</si>
  <si>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</si>
  <si>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</si>
  <si>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</si>
  <si>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</si>
  <si>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</si>
  <si>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</si>
  <si>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</si>
  <si>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</si>
  <si>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</si>
  <si>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</si>
  <si>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</si>
  <si>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</si>
  <si>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</si>
  <si>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</si>
  <si>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</si>
  <si>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</si>
  <si>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</si>
  <si>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</si>
  <si>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</si>
  <si>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</si>
  <si>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</si>
  <si>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</si>
  <si>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</si>
  <si>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</si>
  <si>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</si>
  <si>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</si>
  <si>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</si>
  <si>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</si>
  <si>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</si>
  <si>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</si>
  <si>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</si>
  <si>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</si>
  <si>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</si>
  <si>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</si>
  <si>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</si>
  <si>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</si>
  <si>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</si>
  <si>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</si>
  <si>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</si>
  <si>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</si>
  <si>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</si>
  <si>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</si>
  <si>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</si>
  <si>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</si>
  <si>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</si>
  <si>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</si>
  <si>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</si>
  <si>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</si>
  <si>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</si>
  <si>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</si>
  <si>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</si>
  <si>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</si>
  <si>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</si>
  <si>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</si>
  <si>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</si>
  <si>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</si>
  <si>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</si>
  <si>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</si>
  <si>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</si>
  <si>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</si>
  <si>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</si>
  <si>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</si>
  <si>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</si>
  <si>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</si>
  <si>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</si>
  <si>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</si>
  <si>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</si>
  <si>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</si>
  <si>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</si>
  <si>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</si>
  <si>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</si>
  <si>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</si>
  <si>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</si>
  <si>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</si>
  <si>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</si>
  <si>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</si>
  <si>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</si>
  <si>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</si>
  <si>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</si>
  <si>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</si>
  <si>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</si>
  <si>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</si>
  <si>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</si>
  <si>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</si>
  <si>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</si>
  <si>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</si>
  <si>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</si>
  <si>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</si>
  <si>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</si>
  <si>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</si>
  <si>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</si>
  <si>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</si>
  <si>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</si>
  <si>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</si>
  <si>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</si>
  <si>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</si>
  <si>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</si>
  <si>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</si>
  <si>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</si>
  <si>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</si>
  <si>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</si>
  <si>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</si>
  <si>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</si>
  <si>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</si>
  <si>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</si>
  <si>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</si>
  <si>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</si>
  <si>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</si>
  <si>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</si>
  <si>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</si>
  <si>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</si>
  <si>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</si>
  <si>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</si>
  <si>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</si>
  <si>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</si>
  <si>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</si>
  <si>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</si>
  <si>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</si>
  <si>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</si>
  <si>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</si>
  <si>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</si>
  <si>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</si>
  <si>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</si>
  <si>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</si>
  <si>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</si>
  <si>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</si>
  <si>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</si>
  <si>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</si>
  <si>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</si>
  <si>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</si>
  <si>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</si>
  <si>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</si>
  <si>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</si>
  <si>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</si>
  <si>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</si>
  <si>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</si>
  <si>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</si>
  <si>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</si>
  <si>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</si>
  <si>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</si>
  <si>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</si>
  <si>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</si>
  <si>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</si>
  <si>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</si>
  <si>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</si>
  <si>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</si>
  <si>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</si>
  <si>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</si>
  <si>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</si>
  <si>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</si>
  <si>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</si>
  <si>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</si>
  <si>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</si>
  <si>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</si>
  <si>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</si>
  <si>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</si>
  <si>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</si>
  <si>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</si>
  <si>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</si>
  <si>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</si>
  <si>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</si>
  <si>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</si>
  <si>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</si>
  <si>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</si>
  <si>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</si>
  <si>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</si>
  <si>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</si>
  <si>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</si>
  <si>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</si>
  <si>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</si>
  <si>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</si>
  <si>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</si>
  <si>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</si>
  <si>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</si>
  <si>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</si>
  <si>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</si>
  <si>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</si>
  <si>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</si>
  <si>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</si>
  <si>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</si>
  <si>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</si>
  <si>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</si>
  <si>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</si>
  <si>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</si>
  <si>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</si>
  <si>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</si>
  <si>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</si>
  <si>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</si>
  <si>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</si>
  <si>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</si>
  <si>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</si>
  <si>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</si>
  <si>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</si>
  <si>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</si>
  <si>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</si>
  <si>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</si>
  <si>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</si>
  <si>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</si>
  <si>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</si>
  <si>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</si>
  <si>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</si>
  <si>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</si>
  <si>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</si>
  <si>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</si>
  <si>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</si>
  <si>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</si>
  <si>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</si>
  <si>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</si>
  <si>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</si>
  <si>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</si>
  <si>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</si>
  <si>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</si>
  <si>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</si>
  <si>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</si>
  <si>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</si>
  <si>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</si>
  <si>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</si>
  <si>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</si>
  <si>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</si>
  <si>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</si>
  <si>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</si>
  <si>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</si>
  <si>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</si>
  <si>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</si>
  <si>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</si>
  <si>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</si>
  <si>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</si>
  <si>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</si>
  <si>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</si>
  <si>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</si>
  <si>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</si>
  <si>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</si>
  <si>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</si>
  <si>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</si>
  <si>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</si>
  <si>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</si>
  <si>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</si>
  <si>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</si>
  <si>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</si>
  <si>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</si>
  <si>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</si>
  <si>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</si>
  <si>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</si>
  <si>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</si>
  <si>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</si>
  <si>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</si>
  <si>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</si>
  <si>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</si>
  <si>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</si>
  <si>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</si>
  <si>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</si>
  <si>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</si>
  <si>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</si>
  <si>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</si>
  <si>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</si>
  <si>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</si>
  <si>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</si>
  <si>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</si>
  <si>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</si>
  <si>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</si>
  <si>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</si>
  <si>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</si>
  <si>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</si>
  <si>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</si>
  <si>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</si>
  <si>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</si>
  <si>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</si>
  <si>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</si>
  <si>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</si>
  <si>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</si>
  <si>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</si>
  <si>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</si>
  <si>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</si>
  <si>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</si>
  <si>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</si>
  <si>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</si>
  <si>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</si>
  <si>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</si>
  <si>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</si>
  <si>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</si>
  <si>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</si>
  <si>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</si>
  <si>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</si>
  <si>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</si>
  <si>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</si>
  <si>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</si>
  <si>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</si>
  <si>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</si>
  <si>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</si>
  <si>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</si>
  <si>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</si>
  <si>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</si>
  <si>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</si>
  <si>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</si>
  <si>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</si>
  <si>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</si>
  <si>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</si>
  <si>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</si>
  <si>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</si>
  <si>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</si>
  <si>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</si>
  <si>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</si>
  <si>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</si>
  <si>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</si>
  <si>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</si>
  <si>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</si>
  <si>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</si>
  <si>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</si>
  <si>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</si>
  <si>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</si>
  <si>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</si>
  <si>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</si>
  <si>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</si>
  <si>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</si>
  <si>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</si>
  <si>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</si>
  <si>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</si>
  <si>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</si>
  <si>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</si>
  <si>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</si>
  <si>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</si>
  <si>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</si>
  <si>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</si>
  <si>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</si>
  <si>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</si>
  <si>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</si>
  <si>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</si>
  <si>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</si>
  <si>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</si>
  <si>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</si>
  <si>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</si>
  <si>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</si>
  <si>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</si>
  <si>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</si>
  <si>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</si>
  <si>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</si>
  <si>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</si>
  <si>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</si>
  <si>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</si>
  <si>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</si>
  <si>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</si>
  <si>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</si>
  <si>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</si>
  <si>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</si>
  <si>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</si>
  <si>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</si>
  <si>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</si>
  <si>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</si>
  <si>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</si>
  <si>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</si>
  <si>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</si>
  <si>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</si>
  <si>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</si>
  <si>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</si>
  <si>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</si>
  <si>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</si>
  <si>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</si>
  <si>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</si>
  <si>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</si>
  <si>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</si>
  <si>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</si>
  <si>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</si>
  <si>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</si>
  <si>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</si>
  <si>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</si>
  <si>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</si>
  <si>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</si>
  <si>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</si>
  <si>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</si>
  <si>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</si>
  <si>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</si>
  <si>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</si>
  <si>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</si>
  <si>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</si>
  <si>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</si>
  <si>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</si>
  <si>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</si>
  <si>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</si>
  <si>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</si>
  <si>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</si>
  <si>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</si>
  <si>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</si>
  <si>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</si>
  <si>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</si>
  <si>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</si>
  <si>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</si>
  <si>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</si>
  <si>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</si>
  <si>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</si>
  <si>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</si>
  <si>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</si>
  <si>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</si>
  <si>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</si>
  <si>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</si>
  <si>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</si>
  <si>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</si>
  <si>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</si>
  <si>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</si>
  <si>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</si>
  <si>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</si>
  <si>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</si>
  <si>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</si>
  <si>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</si>
  <si>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</si>
  <si>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</si>
  <si>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</si>
  <si>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</si>
  <si>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</si>
  <si>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</si>
  <si>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</si>
  <si>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</si>
  <si>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</si>
  <si>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</si>
  <si>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</si>
  <si>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</si>
  <si>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</si>
  <si>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</si>
  <si>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</si>
  <si>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</si>
  <si>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</si>
  <si>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</si>
  <si>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</si>
  <si>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</si>
  <si>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</si>
  <si>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</si>
  <si>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</si>
  <si>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</si>
  <si>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</si>
  <si>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</si>
  <si>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</si>
  <si>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</si>
  <si>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</si>
  <si>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</si>
  <si>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</si>
  <si>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</si>
  <si>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</si>
  <si>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</si>
  <si>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</si>
  <si>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</si>
  <si>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</si>
  <si>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</si>
  <si>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</si>
  <si>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</si>
  <si>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</si>
  <si>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</si>
  <si>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</si>
  <si>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</si>
  <si>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</si>
  <si>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</si>
  <si>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</si>
  <si>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</si>
  <si>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</si>
  <si>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</si>
  <si>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</si>
  <si>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</si>
  <si>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</si>
  <si>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</si>
  <si>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</si>
  <si>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</si>
  <si>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</si>
  <si>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</si>
  <si>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</si>
  <si>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</si>
  <si>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</si>
  <si>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</si>
  <si>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</si>
  <si>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</si>
  <si>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</si>
  <si>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</si>
  <si>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</si>
  <si>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</si>
  <si>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</si>
  <si>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</si>
  <si>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</si>
  <si>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</si>
  <si>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</si>
  <si>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</si>
  <si>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</si>
  <si>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</si>
  <si>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</si>
  <si>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</si>
  <si>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</si>
  <si>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</si>
  <si>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</si>
  <si>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</si>
  <si>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</si>
  <si>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</si>
  <si>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</si>
  <si>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</si>
  <si>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</si>
  <si>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</si>
  <si>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</si>
  <si>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</si>
  <si>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</si>
  <si>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</si>
  <si>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</si>
  <si>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</si>
  <si>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</si>
  <si>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</si>
  <si>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</si>
  <si>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</si>
  <si>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</si>
  <si>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</si>
  <si>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</si>
  <si>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</si>
  <si>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</si>
  <si>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</si>
  <si>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</si>
  <si>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</si>
  <si>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</si>
  <si>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</si>
  <si>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</si>
  <si>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</si>
  <si>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</si>
  <si>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</si>
  <si>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</si>
  <si>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</si>
  <si>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</si>
  <si>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</si>
  <si>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</si>
  <si>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</si>
  <si>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</si>
  <si>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</si>
  <si>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</si>
  <si>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</si>
  <si>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</si>
  <si>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</si>
  <si>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</si>
  <si>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</si>
  <si>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</si>
  <si>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</si>
  <si>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</si>
  <si>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</si>
  <si>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</si>
  <si>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</si>
  <si>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</si>
  <si>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</si>
  <si>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</si>
  <si>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</si>
  <si>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</si>
  <si>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</si>
  <si>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</si>
  <si>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</si>
  <si>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</si>
  <si>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</si>
  <si>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</si>
  <si>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</si>
  <si>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</si>
  <si>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</si>
  <si>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</si>
  <si>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</si>
  <si>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</si>
  <si>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</si>
  <si>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</si>
  <si>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</si>
  <si>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</si>
  <si>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</si>
  <si>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</si>
  <si>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</si>
  <si>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</si>
  <si>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</si>
  <si>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</si>
  <si>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</si>
  <si>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</si>
  <si>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</si>
  <si>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</si>
  <si>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</si>
  <si>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</si>
  <si>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</si>
  <si>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</si>
  <si>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</si>
  <si>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</si>
  <si>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</si>
  <si>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</si>
  <si>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</si>
  <si>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</si>
  <si>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</si>
  <si>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</si>
  <si>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</si>
  <si>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</si>
  <si>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</si>
  <si>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</si>
  <si>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</si>
  <si>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</si>
  <si>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</si>
  <si>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</si>
  <si>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</si>
  <si>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</si>
  <si>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</si>
  <si>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</si>
  <si>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</si>
  <si>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</si>
  <si>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</si>
  <si>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</si>
  <si>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</si>
  <si>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</si>
  <si>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</si>
  <si>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</si>
  <si>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</si>
  <si>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</si>
  <si>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</si>
  <si>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</si>
  <si>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</si>
  <si>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</si>
  <si>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</si>
  <si>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</si>
  <si>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</si>
  <si>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</si>
  <si>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</si>
  <si>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</si>
  <si>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</si>
  <si>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</si>
  <si>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</si>
  <si>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</si>
  <si>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</si>
  <si>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</si>
  <si>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</si>
  <si>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</si>
  <si>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</si>
  <si>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</si>
  <si>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</si>
  <si>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</si>
  <si>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</si>
  <si>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</si>
  <si>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</si>
  <si>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</si>
  <si>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</si>
  <si>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</si>
  <si>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</si>
  <si>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</si>
  <si>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</si>
  <si>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</si>
  <si>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</si>
  <si>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</si>
  <si>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</si>
  <si>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</si>
  <si>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</si>
  <si>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</si>
  <si>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</si>
  <si>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</si>
  <si>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</si>
  <si>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</si>
  <si>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</si>
  <si>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</si>
  <si>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</si>
  <si>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</si>
  <si>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</si>
  <si>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</si>
  <si>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</si>
  <si>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</si>
  <si>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</si>
  <si>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</si>
  <si>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</si>
  <si>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</si>
  <si>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</si>
  <si>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</si>
  <si>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</si>
  <si>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</si>
  <si>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</si>
  <si>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</si>
  <si>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</si>
  <si>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</si>
  <si>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</si>
  <si>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</si>
  <si>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</si>
  <si>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</si>
  <si>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</si>
  <si>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</si>
  <si>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</si>
  <si>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</si>
  <si>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</si>
  <si>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</si>
  <si>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</si>
  <si>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</si>
  <si>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</si>
  <si>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</si>
  <si>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</si>
  <si>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</si>
  <si>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</si>
  <si>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</si>
  <si>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</si>
  <si>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</si>
  <si>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</si>
  <si>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</si>
  <si>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</si>
  <si>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</si>
  <si>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</si>
  <si>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</si>
  <si>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</si>
  <si>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</si>
  <si>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</si>
  <si>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</si>
  <si>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</si>
  <si>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</si>
  <si>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</si>
  <si>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</si>
  <si>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</si>
  <si>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</si>
  <si>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</si>
  <si>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</si>
  <si>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</si>
  <si>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</si>
  <si>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</si>
  <si>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</si>
  <si>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</si>
  <si>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</si>
  <si>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</si>
  <si>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</si>
  <si>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</si>
  <si>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</si>
  <si>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</si>
  <si>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</si>
  <si>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</si>
  <si>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</si>
  <si>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</si>
  <si>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</si>
  <si>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</si>
  <si>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</si>
  <si>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</si>
  <si>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</si>
  <si>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</si>
  <si>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</si>
  <si>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</si>
  <si>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</si>
  <si>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</si>
  <si>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</si>
  <si>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</si>
  <si>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</si>
  <si>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</si>
  <si>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</si>
  <si>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</si>
  <si>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</si>
  <si>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</si>
  <si>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</si>
  <si>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</si>
  <si>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</si>
  <si>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</si>
  <si>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</si>
  <si>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</si>
  <si>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</si>
  <si>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</si>
  <si>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</si>
  <si>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</si>
  <si>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</si>
  <si>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</si>
  <si>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</si>
  <si>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</si>
  <si>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</si>
  <si>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</si>
  <si>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</si>
  <si>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</si>
  <si>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</si>
  <si>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</si>
  <si>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</si>
  <si>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</si>
  <si>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</si>
  <si>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</si>
  <si>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</si>
  <si>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</si>
  <si>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</si>
  <si>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</si>
  <si>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</si>
  <si>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</si>
  <si>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</si>
  <si>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</si>
  <si>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</si>
  <si>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</si>
  <si>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</si>
  <si>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</si>
  <si>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</si>
  <si>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</si>
  <si>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</si>
  <si>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</si>
  <si>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</si>
  <si>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</si>
  <si>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</si>
  <si>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</si>
  <si>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</si>
  <si>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</si>
  <si>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</si>
  <si>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</si>
  <si>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</si>
  <si>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</si>
  <si>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</si>
  <si>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</si>
  <si>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</si>
  <si>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</si>
  <si>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</si>
  <si>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</si>
  <si>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</si>
  <si>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</si>
  <si>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</si>
  <si>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</si>
  <si>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</si>
  <si>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</si>
  <si>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</si>
  <si>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</si>
  <si>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</si>
  <si>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</si>
  <si>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</si>
  <si>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</si>
  <si>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</si>
  <si>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</si>
  <si>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</si>
  <si>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</si>
  <si>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</si>
  <si>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</si>
  <si>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</si>
  <si>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</si>
  <si>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</si>
  <si>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</si>
  <si>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</si>
  <si>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</si>
  <si>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</si>
  <si>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</si>
  <si>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</si>
  <si>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</si>
  <si>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</si>
  <si>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</si>
  <si>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</si>
  <si>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</si>
  <si>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</si>
  <si>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</si>
  <si>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</si>
  <si>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</si>
  <si>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</si>
  <si>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</si>
  <si>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</si>
  <si>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</si>
  <si>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</si>
  <si>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</si>
  <si>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</si>
  <si>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</si>
  <si>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</si>
  <si>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</si>
  <si>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</si>
  <si>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</si>
  <si>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</si>
  <si>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</si>
  <si>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</si>
  <si>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</si>
  <si>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</si>
  <si>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</si>
  <si>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</si>
  <si>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</si>
  <si>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</si>
  <si>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</si>
  <si>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</si>
  <si>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</si>
  <si>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</si>
  <si>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</si>
  <si>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</si>
  <si>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</si>
  <si>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</si>
  <si>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</si>
  <si>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</si>
  <si>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</si>
  <si>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</si>
  <si>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</si>
  <si>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</si>
  <si>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</si>
  <si>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</si>
  <si>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</si>
  <si>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</si>
  <si>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</si>
  <si>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</si>
  <si>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</si>
  <si>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</si>
  <si>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</si>
  <si>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</si>
  <si>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</si>
  <si>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</si>
  <si>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</si>
  <si>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</si>
  <si>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</si>
  <si>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</si>
  <si>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</si>
  <si>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</si>
  <si>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</si>
  <si>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</si>
  <si>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</si>
  <si>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</si>
  <si>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</si>
  <si>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</si>
  <si>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</si>
  <si>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</si>
  <si>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</si>
  <si>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</si>
  <si>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</si>
  <si>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</si>
  <si>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</si>
  <si>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</si>
  <si>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</si>
  <si>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</si>
  <si>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PCM-20251210-00003332</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</si>
  <si>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</si>
  <si>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</si>
  <si>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</si>
  <si>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</si>
  <si>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</si>
  <si>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</si>
  <si>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NO PCM</t>
  </si>
  <si>
    <t>jed2622</t>
  </si>
  <si>
    <t>em checking</t>
  </si>
  <si>
    <t>jed2360</t>
  </si>
  <si>
    <t>PCM-20251210-00003277</t>
  </si>
  <si>
    <t>jed2747</t>
  </si>
  <si>
    <t xml:space="preserve">no pcm </t>
  </si>
  <si>
    <t>jed0813</t>
  </si>
  <si>
    <t>PCM-20251210-00003295</t>
  </si>
  <si>
    <t>90 min</t>
  </si>
  <si>
    <t>PCM-20251210-00003169</t>
  </si>
  <si>
    <t>jed0332</t>
  </si>
  <si>
    <t>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</si>
  <si>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</si>
  <si>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</si>
  <si>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</si>
  <si>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</si>
  <si>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</si>
  <si>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</si>
  <si>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</si>
  <si>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</si>
  <si>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</si>
  <si>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</si>
  <si>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</si>
  <si>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</si>
  <si>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</si>
  <si>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</si>
  <si>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 ETA 30 min</t>
  </si>
  <si>
    <t>PCM-20251210-00003315</t>
  </si>
  <si>
    <t>EM team on the way: 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</si>
</sst>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339.00854768518184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0.111661111106514</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46001.956973611108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46001.956973611108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46001.956973611108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46001.956973611108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46001.956973611108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46001.956973611108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46001.956973611108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46001.956973611108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46001.956973611108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46001.956973611108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46001.956973611108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46001.956973611108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46001.956973611108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46001.956973611108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46001.956973611108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46001.956973611108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46001.956973611108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46001.956973611108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46001.956973611108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46001.956973611108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46001.956973611108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46001.956973611108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46001.956973611108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46001.956973611108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46001.956973611108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46001.956973611108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46001.956973611108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46001.956973611108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46001.956973611108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46001.956973611108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46001.956973611108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46001.956973611108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46001.956973611108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46001.956973611108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46001.956973611108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46001.956973611108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46001.956973611108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46001.956973611108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46001.956973611108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46001.956973611108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46001.956973611108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46001.956973611108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46001.956973611108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46001.956973611108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46001.956973611108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46001.956973611108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46001.956973611108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46001.956973611108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46001.956973611108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46001.956973611108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46001.956973611108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46001.956973611108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46001.956973611108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46001.956973611108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46001.956973611108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46001.956973611108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46001.956973611108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46001.956973611108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46001.956973611108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46001.956973611108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46001.956973611108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46001.956973611108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46001.956973611108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46001.956973611108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46001.956973611108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46001.956973611108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46001.956973611108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46001.956973611108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46001.956973611108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46001.956973611108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46001.956973611108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46001.956973611108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46001.956973611108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46001.956973611108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46001.956973611108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46001.956973611108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46001.956973611108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46001.956973611108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46001.956973611108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46001.956973611108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46001.956973611108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46001.956973611108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46001.956973611108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46001.956973611108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46001.956973611108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46001.956973611108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46001.956973611108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46001.956973611108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46001.956973611108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46001.956973611108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46001.956973611108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46001.956973611108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46001.956973611108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46001.956973611108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46001.956973611108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46001.956973611108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46001.956973611108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46001.956973611108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46001.956973611108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46001.956973611108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46001.956973611108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46001.956973611108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46001.956973611108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46001.956973611108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46001.956973611108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46001.956973611108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46001.956973611108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46001.956973611108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46001.956973611108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46001.956973611108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46001.956973611108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46001.956973611108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46001.956973611108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46001.956973611108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46001.956973611108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46001.956973611108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46001.956973611108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46001.956973611108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46001.956973611108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46001.956973611108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46001.956973611108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46001.956973611108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46001.956973611108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46001.956973611108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46001.956973611108</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46001.956973611108</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46001.956973611108</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46001.956973611108</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46001.956973611108</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46001.956973611108</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46001.956973611108</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46001.956973611108</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46001.956973611108</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46001.956973611108</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46001.956973611108</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46001.956973611108</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46001.956973611108</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46001.956973611108</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46001.956973611108</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46001.956973611108</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46001.956973611108</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46001.956973611108</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46001.956973611108</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46001.956973611108</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46001.956973611108</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46001.956973611108</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46001.956973611108</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46001.956973611108</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46001.956973611108</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3BC3B843-D901-435B-A291-CC9D039A18AF}"/>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tabSelected="1" workbookViewId="0">
      <selection activeCell="E8" sqref="E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176.9571356481465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17.569554629626509</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4.6015916666656267</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0.12210092592431465</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R2</v>
      </c>
      <c r="C7" s="18">
        <v>2</v>
      </c>
      <c r="D7" s="18" t="s">
        <v>542</v>
      </c>
      <c r="E7" s="81"/>
      <c r="F7" s="97"/>
      <c r="G7" s="98">
        <f ca="1">IFERROR(NOW()-F7,"-")</f>
        <v>46001.956973611108</v>
      </c>
      <c r="H7" s="97"/>
      <c r="I7" s="18" t="str">
        <f>IFERROR(VLOOKUP(D7,DB!A:F,6,0),"")</f>
        <v>Generator-SG</v>
      </c>
      <c r="J7" s="18" t="str">
        <f>IFERROR(VLOOKUP(D7,DB!A:G,7,0),"")</f>
        <v>Vandalized</v>
      </c>
      <c r="K7" s="19"/>
      <c r="L7" s="18" t="str">
        <f>IFERROR(VLOOKUP(D7,DB!A:I,9,0),"")</f>
        <v>Zain</v>
      </c>
    </row>
    <row r="8" spans="1:12" ht="31.5" customHeight="1">
      <c r="A8" s="96" t="s">
        <v>39123</v>
      </c>
      <c r="B8" s="18" t="str">
        <f>IFERROR(VLOOKUP(D8,DB!A:K,11,0),"")</f>
        <v>R2</v>
      </c>
      <c r="C8" s="18">
        <v>1</v>
      </c>
      <c r="D8" s="18" t="s">
        <v>24331</v>
      </c>
      <c r="E8" s="81" t="s">
        <v>39106</v>
      </c>
      <c r="F8" s="97"/>
      <c r="G8" s="98">
        <f ca="1">IFERROR(NOW()-F8,"-")</f>
        <v>46001.956973611108</v>
      </c>
      <c r="H8" s="97"/>
      <c r="I8" s="18" t="str">
        <f>IFERROR(VLOOKUP(D8,DB!A:F,6,0),"")</f>
        <v>Power cube</v>
      </c>
      <c r="J8" s="18" t="str">
        <f>IFERROR(VLOOKUP(D8,DB!A:G,7,0),"")</f>
        <v>Good+No BB Design</v>
      </c>
      <c r="K8" s="19"/>
      <c r="L8" s="18" t="str">
        <f>IFERROR(VLOOKUP(D8,DB!A:I,9,0),"")</f>
        <v>Latis</v>
      </c>
    </row>
    <row r="9" spans="1:12" ht="31.5" customHeight="1">
      <c r="A9" s="96"/>
      <c r="B9" s="18" t="str">
        <f>IFERROR(VLOOKUP(D9,DB!A:K,11,0),"")</f>
        <v/>
      </c>
      <c r="C9" s="18"/>
      <c r="D9" s="18"/>
      <c r="E9" s="81"/>
      <c r="F9" s="97"/>
      <c r="G9" s="98">
        <f ca="1">IFERROR(NOW()-F9,"-")</f>
        <v>46001.956973611108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46001.956973611108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46001.956973611108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46001.956973611108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46001.956973611108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46001.956973611108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46001.956973611108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46001.956973611108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46001.956973611108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46001.956973611108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46001.956973611108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46001.956973611108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46001.956973611108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46001.956973611108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46001.956973611108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46001.956973611108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46001.956973611108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46001.956973611108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46001.956973611108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46001.956973611108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46001.956973611108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46001.956973611108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46001.956973611108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46001.956973611108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46001.956973611108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46001.956973611108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46001.956973611108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46001.956973611108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46001.956973611108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46001.956973611108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46001.956973611108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46001.956973611108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46001.956973611108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46001.956973611108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46001.956973611108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46001.956973611108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46001.956973611108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46001.956973611108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46001.956973611108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46001.956973611108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46001.956973611108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46001.956973611108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46001.956973611108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46001.956973611108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46001.956973611108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46001.956973611108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46001.956973611108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46001.956973611108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46001.956973611108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46001.956973611108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46001.956973611108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46001.956973611108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46001.956973611108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46001.956973611108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46001.956973611108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46001.956973611108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46001.956973611108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46001.956973611108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46001.956973611108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46001.956973611108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46001.956973611108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46001.956973611108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46001.956973611108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46001.956973611108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46001.956973611108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46001.956973611108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46001.956973611108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46001.956973611108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46001.956973611108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46001.956973611108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46001.956973611108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46001.956973611108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46001.956973611108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46001.956973611108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46001.956973611108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46001.956973611108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46001.956973611108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46001.956973611108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46001.956973611108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46001.956973611108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46001.956973611108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46001.956973611108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46001.956973611108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46001.956973611108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46001.956973611108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46001.956973611108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46001.956973611108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46001.956973611108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46001.956973611108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46001.956973611108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46001.956973611108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46001.956973611108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46001.956973611108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46001.956973611108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46001.956973611108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46001.956973611108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46001.956973611108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46001.956973611108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46001.956973611108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46001.956973611108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46001.956973611108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46001.956973611108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46001.956973611108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46001.956973611108</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46001.956973611108</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46001.956973611108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46001.956973611108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46001.956973611108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46001.956973611108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46001.956973611108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46001.956973611108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46001.956973611108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46001.956973611108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46001.956973611108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46001.956973611108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46001.956973611108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46001.956973611108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46001.956973611108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46001.956973611108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46001.956973611108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46001.956973611108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46001.956973611108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46001.956973611108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46001.956973611108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46001.956973611108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46001.956973611108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46001.956973611108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46001.956973611108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46001.956973611108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46001.956973611108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46001.956973611108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46001.956973611108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46001.956973611108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46001.956973611108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46001.956973611108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46001.956973611108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46001.956973611108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46001.956973611108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46001.956973611108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46001.956973611108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46001.956973611108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46001.956973611108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46001.956973611108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46001.956973611108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46001.956973611108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46001.956973611108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46001.956973611108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46001.956973611108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46001.956973611108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46001.956973611108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46001.956973611108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46001.956973611108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46001.956973611108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46001.956973611108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46001.956973611108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46001.956973611108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46001.956973611108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46001.956973611108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46001.956973611108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46001.956973611108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46001.956973611108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46001.956973611108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46001.956973611108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46001.956973611108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46001.956973611108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46001.956973611108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46001.956973611108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46001.956973611108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46001.956973611108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46001.956973611108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46001.956973611108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46001.956973611108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46001.956973611108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46001.956973611108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46001.956973611108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46001.956973611108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46001.956973611108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46001.956973611108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46001.956973611108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46001.956973611108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46001.956973611108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46001.956973611108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46001.956973611108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46001.956973611108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46001.956973611108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46001.956973611108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46001.956973611108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46001.956973611108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46001.956973611108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46001.956973611108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46001.956973611108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46001.956973611108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46001.956973611108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46001.956973611108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46001.956973611108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46001.956973611108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46001.956973611108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46001.956973611108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46001.956973611108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46001.956973611108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46001.956973611108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46001.956973611108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46001.956973611108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46001.956973611108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46001.956973611108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46001.956973611108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46001.956973611108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46001.956973611108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46001.956973611108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46001.956973611108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46001.956973611108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46001.956973611108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46001.956973611108</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46001.956973611108</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46001.956973611108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46001.956973611108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46001.956973611108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46001.956973611108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46001.956973611108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46001.956973611108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46001.956973611108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46001.956973611108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46001.956973611108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46001.956973611108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46001.956973611108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46001.956973611108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46001.956973611108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46001.956973611108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46001.956973611108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46001.956973611108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46001.956973611108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46001.956973611108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46001.956973611108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46001.956973611108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46001.956973611108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46001.956973611108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46001.956973611108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46001.956973611108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46001.956973611108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46001.956973611108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46001.956973611108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46001.956973611108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46001.956973611108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46001.956973611108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46001.956973611108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46001.956973611108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46001.956973611108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46001.956973611108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46001.956973611108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46001.956973611108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46001.956973611108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46001.956973611108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46001.956973611108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46001.956973611108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46001.956973611108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46001.956973611108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46001.956973611108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46001.956973611108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46001.956973611108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46001.956973611108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46001.956973611108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46001.956973611108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46001.956973611108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46001.956973611108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46001.956973611108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46001.956973611108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46001.956973611108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46001.956973611108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46001.956973611108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46001.956973611108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46001.956973611108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46001.956973611108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46001.956973611108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46001.956973611108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46001.956973611108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46001.956973611108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46001.956973611108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46001.956973611108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46001.956973611108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46001.956973611108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46001.956973611108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46001.956973611108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46001.956973611108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46001.956973611108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46001.956973611108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46001.956973611108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46001.956973611108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46001.956973611108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46001.956973611108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46001.956973611108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46001.956973611108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46001.956973611108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46001.956973611108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46001.956973611108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46001.956973611108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46001.956973611108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46001.956973611108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46001.956973611108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46001.956973611108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46001.956973611108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46001.956973611108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46001.956973611108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46001.956973611108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46001.956973611108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46001.956973611108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46001.956973611108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46001.956973611108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46001.956973611108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46001.956973611108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46001.956973611108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46001.956973611108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46001.956973611108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46001.956973611108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46001.956973611108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46001.956973611108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46001.956973611108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46001.956973611108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46001.956973611108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46001.956973611108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46001.956973611108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46001.956973611108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46001.956973611108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46001.956973611108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46001.956973611108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46001.956973611108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46001.956973611108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46001.956973611108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46001.956973611108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46001.956973611108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46001.956973611108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46001.956973611108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46001.956973611108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46001.956973611108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46001.956973611108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46001.956973611108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46001.956973611108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46001.956973611108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46001.956973611108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46001.956973611108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46001.956973611108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46001.956973611108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46001.956973611108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46001.956973611108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46001.956973611108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46001.956973611108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46001.956973611108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46001.956973611108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46001.956973611108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46001.956973611108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46001.956973611108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46001.956973611108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46001.956973611108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46001.956973611108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46001.956973611108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46001.956973611108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46001.956973611108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46001.956973611108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46001.956973611108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46001.956973611108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46001.956973611108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46001.956973611108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46001.956973611108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46001.956973611108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46001.956973611108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46001.956973611108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46001.956973611108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46001.956973611108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46001.956973611108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46001.956973611108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46001.956973611108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46001.956973611108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46001.956973611108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46001.956973611108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46001.956973611108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46001.956973611108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46001.956973611108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46001.956973611108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46001.956973611108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46001.956973611108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46001.956973611108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46001.956973611108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46001.956973611108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46001.956973611108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46001.956973611108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46001.956973611108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46001.956973611108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46001.956973611108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46001.956973611108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46001.956973611108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46001.956973611108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46001.956973611108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46001.956973611108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46001.956973611108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46001.956973611108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46001.956973611108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46001.956973611108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46001.956973611108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46001.956973611108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46001.956973611108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46001.956973611108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46001.956973611108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46001.956973611108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46001.956973611108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46001.956973611108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46001.956973611108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46001.956973611108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46001.956973611108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46001.956973611108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46001.956973611108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46001.956973611108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46001.956973611108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46001.956973611108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46001.956973611108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46001.956973611108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46001.956973611108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46001.956973611108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46001.956973611108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46001.956973611108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46001.956973611108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46001.956973611108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46001.956973611108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46001.956973611108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46001.956973611108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46001.956973611108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46001.956973611108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46001.956973611108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46001.956973611108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46001.956973611108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46001.956973611108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46001.956973611108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46001.956973611108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46001.956973611108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46001.956973611108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46001.956973611108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46001.956973611108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46001.956973611108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46001.956973611108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46001.956973611108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46001.956973611108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46001.956973611108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46001.956973611108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46001.956973611108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46001.956973611108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46001.956973611108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46001.956973611108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46001.956973611108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46001.956973611108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46001.956973611108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46001.956973611108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46001.956973611108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46001.956973611108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46001.956973611108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46001.956973611108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46001.956973611108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46001.956973611108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46001.956973611108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46001.956973611108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46001.956973611108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46001.956973611108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46001.956973611108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46001.956973611108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46001.956973611108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46001.956973611108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46001.956973611108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46001.956973611108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46001.956973611108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46001.956973611108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46001.956973611108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46001.956973611108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46001.956973611108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46001.956973611108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46001.956973611108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46001.956973611108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46001.956973611108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46001.956973611108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46001.956973611108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46001.956973611108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46001.956973611108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46001.956973611108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46001.956973611108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46001.956973611108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46001.956973611108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46001.956973611108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46001.956973611108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46001.956973611108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46001.956973611108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46001.956973611108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46001.956973611108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46001.956973611108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46001.956973611108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46001.956973611108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46001.956973611108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46001.956973611108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46001.956973611108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46001.956973611108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46001.956973611108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46001.956973611108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46001.956973611108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46001.956973611108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46001.956973611108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46001.956973611108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46001.956973611108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46001.956973611108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46001.956973611108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46001.956973611108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46001.956973611108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46001.956973611108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46001.956973611108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46001.956973611108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46001.956973611108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46001.956973611108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46001.956973611108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46001.956973611108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46001.956973611108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46001.956973611108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46001.956973611108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46001.956973611108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46001.956973611108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46001.956973611108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46001.956973611108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46001.956973611108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46001.956973611108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46001.956973611108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46001.956973611108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46001.956973611108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46001.956973611108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46001.956973611108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46001.956973611108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46001.956973611108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46001.956973611108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46001.956973611108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46001.956973611108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46001.956973611108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46001.956973611108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46001.956973611108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46001.956973611108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46001.956973611108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46001.956973611108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46001.956973611108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46001.956973611108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46001.956973611108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46001.956973611108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46001.956973611108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46001.956973611108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46001.956973611108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46001.956973611108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46001.956973611108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46001.956973611108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46001.956973611108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46001.956973611108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46001.956973611108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46001.956973611108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46001.956973611108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46001.956973611108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46001.956973611108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46001.956973611108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46001.956973611108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46001.956973611108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46001.956973611108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46001.956973611108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46001.956973611108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46001.956973611108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46001.956973611108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46001.956973611108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46001.956973611108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46001.956973611108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46001.956973611108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46001.956973611108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46001.956973611108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46001.956973611108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46001.956973611108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46001.956973611108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46001.956973611108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46001.956973611108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46001.956973611108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46001.956973611108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46001.956973611108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46001.956973611108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46001.956973611108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46001.956973611108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46001.956973611108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46001.956973611108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46001.956973611108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46001.956973611108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46001.956973611108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46001.956973611108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46001.956973611108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46001.956973611108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46001.956973611108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46001.956973611108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46001.956973611108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46001.956973611108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46001.956973611108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46001.956973611108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46001.956973611108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46001.956973611108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46001.956973611108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46001.956973611108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46001.956973611108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46001.956973611108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46001.956973611108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46001.956973611108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46001.956973611108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46001.956973611108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46001.956973611108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46001.956973611108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46001.956973611108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46001.956973611108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46001.956973611108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46001.956973611108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46001.956973611108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46001.956973611108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46001.956973611108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46001.956973611108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46001.956973611108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46001.956973611108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46001.956973611108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46001.956973611108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46001.956973611108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46001.956973611108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46001.956973611108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46001.956973611108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46001.956973611108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46001.956973611108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46001.956973611108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46001.956973611108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46001.956973611108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46001.956973611108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46001.956973611108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46001.956973611108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46001.956973611108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46001.956973611108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46001.956973611108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46001.956973611108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46001.956973611108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46001.956973611108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46001.956973611108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46001.956973611108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46001.956973611108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46001.956973611108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46001.956973611108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46001.956973611108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46001.956973611108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46001.956973611108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46001.956973611108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46001.956973611108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46001.956973611108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46001.956973611108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46001.956973611108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46001.956973611108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46001.956973611108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46001.956973611108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46001.956973611108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46001.956973611108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46001.956973611108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46001.956973611108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46001.956973611108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46001.956973611108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46001.956973611108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46001.956973611108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46001.956973611108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46001.956973611108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46001.956973611108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46001.956973611108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46001.956973611108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46001.956973611108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46001.956973611108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46001.956973611108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46001.956973611108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46001.956973611108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46001.956973611108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46001.956973611108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46001.956973611108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46001.956973611108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46001.956973611108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46001.956973611108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46001.956973611108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46001.956973611108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46001.956973611108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46001.956973611108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46001.956973611108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46001.956973611108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46001.956973611108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46001.956973611108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46001.956973611108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46001.956973611108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46001.956973611108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46001.956973611108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46001.956973611108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46001.956973611108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46001.956973611108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46001.956973611108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46001.956973611108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46001.956973611108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46001.956973611108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46001.956973611108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46001.956973611108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46001.956973611108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46001.956973611108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46001.956973611108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46001.956973611108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46001.956973611108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46001.956973611108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46001.956973611108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46001.956973611108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46001.956973611108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46001.956973611108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46001.956973611108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46001.956973611108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46001.956973611108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46001.956973611108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46001.956973611108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46001.956973611108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46001.956973611108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46001.956973611108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46001.956973611108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46001.956973611108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46001.956973611108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46001.956973611108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46001.956973611108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46001.956973611108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46001.956973611108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46001.956973611108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46001.956973611108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46001.956973611108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46001.956973611108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46001.956973611108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46001.956973611108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46001.956973611108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46001.956973611108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46001.956973611108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46001.956973611108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46001.956973611108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46001.956973611108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46001.956973611108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46001.956973611108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46001.956973611108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46001.956973611108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46001.956973611108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46001.956973611108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46001.956973611108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46001.956973611108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46001.956973611108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46001.956973611108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46001.956973611108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46001.956973611108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46001.956973611108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46001.956973611108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46001.956973611108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46001.956973611108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46001.956973611108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46001.956973611108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46001.956973611108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46001.956973611108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46001.956973611108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46001.956973611108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46001.956973611108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46001.956973611108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46001.956973611108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46001.956973611108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46001.956973611108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46001.956973611108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46001.956973611108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46001.956973611108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46001.956973611108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46001.956973611108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46001.956973611108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46001.956973611108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46001.956973611108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46001.956973611108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46001.956973611108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46001.956973611108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46001.956973611108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46001.956973611108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46001.956973611108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46001.956973611108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46001.956973611108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46001.956973611108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46001.956973611108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46001.956973611108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46001.956973611108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46001.956973611108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46001.956973611108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46001.956973611108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46001.956973611108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46001.956973611108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46001.956973611108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46001.956973611108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46001.956973611108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46001.956973611108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46001.956973611108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46001.956973611108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46001.956973611108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46001.956973611108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46001.956973611108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46001.956973611108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46001.956973611108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46001.956973611108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46001.956973611108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46001.956973611108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46001.956973611108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46001.956973611108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46001.956973611108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46001.956973611108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46001.956973611108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46001.956973611108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46001.956973611108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46001.956973611108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46001.956973611108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46001.956973611108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46001.956973611108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46001.956973611108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46001.956973611108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46001.956973611108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46001.956973611108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46001.956973611108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46001.956973611108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46001.956973611108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46001.956973611108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46001.956973611108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46001.956973611108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46001.956973611108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46001.956973611108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46001.956973611108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46001.956973611108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46001.956973611108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46001.956973611108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46001.956973611108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46001.956973611108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46001.956973611108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46001.956973611108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46001.956973611108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46001.956973611108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46001.956973611108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46001.956973611108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46001.956973611108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46001.956973611108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46001.956973611108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46001.956973611108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46001.956973611108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46001.956973611108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46001.956973611108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46001.956973611108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46001.956973611108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46001.956973611108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46001.956973611108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46001.956973611108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46001.956973611108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46001.956973611108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46001.956973611108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46001.956973611108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46001.956973611108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46001.956973611108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46001.956973611108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46001.956973611108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46001.956973611108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46001.956973611108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46001.956973611108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46001.956973611108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46001.956973611108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46001.956973611108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46001.956973611108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46001.956973611108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46001.956973611108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46001.956973611108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46001.956973611108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46001.956973611108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46001.956973611108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46001.956973611108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46001.956973611108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46001.956973611108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46001.956973611108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46001.956973611108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46001.956973611108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46001.956973611108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46001.956973611108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46001.956973611108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46001.956973611108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46001.956973611108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46001.956973611108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46001.956973611108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46001.956973611108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46001.956973611108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46001.956973611108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46001.956973611108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46001.956973611108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46001.956973611108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46001.956973611108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46001.956973611108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46001.956973611108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46001.956973611108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46001.956973611108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46001.956973611108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46001.956973611108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46001.956973611108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46001.956973611108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46001.956973611108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46001.956973611108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46001.956973611108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46001.956973611108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46001.956973611108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46001.956973611108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46001.956973611108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46001.956973611108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46001.956973611108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46001.956973611108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46001.956973611108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46001.956973611108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46001.956973611108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46001.956973611108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46001.956973611108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46001.956973611108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46001.956973611108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46001.956973611108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46001.956973611108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46001.956973611108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46001.956973611108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46001.956973611108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46001.956973611108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46001.956973611108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46001.956973611108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46001.956973611108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46001.956973611108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46001.956973611108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46001.956973611108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46001.956973611108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46001.956973611108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46001.956973611108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46001.956973611108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46001.956973611108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46001.956973611108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46001.956973611108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46001.956973611108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46001.956973611108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46001.956973611108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46001.956973611108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46001.956973611108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46001.956973611108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46001.956973611108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46001.956973611108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46001.956973611108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46001.956973611108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46001.956973611108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46001.956973611108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46001.956973611108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46001.956973611108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46001.956973611108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46001.956973611108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46001.956973611108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46001.956973611108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46001.956973611108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46001.956973611108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46001.956973611108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46001.956973611108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46001.956973611108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46001.956973611108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46001.956973611108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46001.956973611108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46001.956973611108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46001.956973611108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46001.956973611108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46001.956973611108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46001.956973611108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46001.956973611108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46001.956973611108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46001.956973611108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46001.956973611108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46001.956973611108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46001.956973611108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46001.956973611108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46001.956973611108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46001.956973611108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46001.956973611108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46001.956973611108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46001.956973611108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46001.956973611108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46001.956973611108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46001.956973611108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46001.956973611108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46001.956973611108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46001.956973611108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46001.956973611108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46001.956973611108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46001.956973611108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46001.956973611108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46001.956973611108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46001.956973611108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46001.956973611108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46001.956973611108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46001.956973611108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46001.956973611108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46001.956973611108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46001.956973611108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46001.956973611108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46001.956973611108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46001.956973611108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46001.956973611108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46001.956973611108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46001.956973611108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46001.956973611108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46001.956973611108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46001.956973611108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46001.956973611108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46001.956973611108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46001.956973611108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46001.956973611108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46001.956973611108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46001.956973611108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46001.956973611108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46001.956973611108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46001.956973611108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46001.956973611108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46001.956973611108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46001.956973611108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46001.956973611108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46001.956973611108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46001.956973611108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46001.956973611108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46001.956973611108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46001.956973611108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46001.956973611108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46001.956973611108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46001.956973611108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46001.956973611108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46001.956973611108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46001.956973611108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46001.956973611108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46001.956973611108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46001.956973611108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46001.956973611108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46001.956973611108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46001.956973611108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46001.956973611108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46001.956973611108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46001.956973611108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46001.956973611108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46001.956973611108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46001.956973611108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46001.956973611108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46001.956973611108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46001.956973611108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46001.956973611108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46001.956973611108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46001.956973611108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46001.956973611108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46001.956973611108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46001.956973611108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46001.956973611108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46001.956973611108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46001.956973611108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46001.956973611108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46001.956973611108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46001.956973611108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46001.956973611108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46001.956973611108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46001.956973611108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46001.956973611108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46001.956973611108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46001.956973611108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46001.956973611108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46001.956973611108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46001.956973611108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46001.956973611108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46001.956973611108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46001.956973611108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46001.956973611108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46001.956973611108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46001.956973611108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46001.956973611108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46001.956973611108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46001.956973611108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46001.956973611108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46001.956973611108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46001.956973611108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46001.956973611108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46001.956973611108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46001.956973611108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46001.956973611108</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E12" sqref="E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298.47625601851178</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3.1628300925876829</v>
      </c>
      <c r="H3" s="91">
        <v>45998.664027777777</v>
      </c>
      <c r="I3" s="106" t="str">
        <f>IFERROR(VLOOKUP(D3,DB!A:F,6,0),"")</f>
        <v>SCECO</v>
      </c>
      <c r="J3" s="106" t="str">
        <f>IFERROR(VLOOKUP(D3,DB!A:G,7,0),"")</f>
        <v>Vandalized</v>
      </c>
      <c r="K3" s="93" t="s">
        <v>39127</v>
      </c>
      <c r="L3" s="87" t="str">
        <f>IFERROR(VLOOKUP(D3,DB!A:I,9,0),"")</f>
        <v>Latis</v>
      </c>
    </row>
    <row r="4" spans="1:16" ht="15" customHeight="1">
      <c r="A4" s="106" t="s">
        <v>39128</v>
      </c>
      <c r="B4" s="106" t="str">
        <f>IFERROR(VLOOKUP(D4,DB!A:K,11,0),"")</f>
        <v>R4</v>
      </c>
      <c r="C4" s="89">
        <v>2</v>
      </c>
      <c r="D4" s="87" t="s">
        <v>30581</v>
      </c>
      <c r="E4" s="90" t="s">
        <v>39106</v>
      </c>
      <c r="F4" s="91">
        <v>46001.904861111114</v>
      </c>
      <c r="G4" s="92">
        <f t="shared" ref="G4:G13" ca="1" si="1">IFERROR(NOW()-F4,"")</f>
        <v>5.2112499994109385E-2</v>
      </c>
      <c r="H4" s="91">
        <v>46001.898333333331</v>
      </c>
      <c r="I4" s="106" t="str">
        <f>IFERROR(VLOOKUP(D4,DB!A:F,6,0),"")</f>
        <v>SCECO</v>
      </c>
      <c r="J4" s="106" t="str">
        <f>IFERROR(VLOOKUP(D4,DB!A:G,7,0),"")</f>
        <v>Dead</v>
      </c>
      <c r="K4" s="93" t="s">
        <v>39129</v>
      </c>
      <c r="L4" s="87" t="str">
        <f>IFERROR(VLOOKUP(D4,DB!A:I,9,0),"")</f>
        <v>Latis</v>
      </c>
    </row>
    <row r="5" spans="1:16" ht="15" customHeight="1">
      <c r="A5" s="106" t="s">
        <v>39130</v>
      </c>
      <c r="B5" s="106" t="str">
        <f>IFERROR(VLOOKUP(D5,DB!A:K,11,0),"")</f>
        <v>R4</v>
      </c>
      <c r="C5" s="89">
        <v>1</v>
      </c>
      <c r="D5" s="87" t="s">
        <v>39131</v>
      </c>
      <c r="E5" s="90" t="s">
        <v>39106</v>
      </c>
      <c r="F5" s="91"/>
      <c r="G5" s="92">
        <f t="shared" ca="1" si="1"/>
        <v>46001.956973611108</v>
      </c>
      <c r="H5" s="91">
        <v>46001.88417824074</v>
      </c>
      <c r="I5" s="106" t="str">
        <f>IFERROR(VLOOKUP(D5,DB!A:F,6,0),"")</f>
        <v>SCECO</v>
      </c>
      <c r="J5" s="106" t="str">
        <f>IFERROR(VLOOKUP(D5,DB!A:G,7,0),"")</f>
        <v>Dead</v>
      </c>
      <c r="K5" s="93" t="s">
        <v>39132</v>
      </c>
      <c r="L5" s="87" t="str">
        <f>IFERROR(VLOOKUP(D5,DB!A:I,9,0),"")</f>
        <v>Latis</v>
      </c>
    </row>
    <row r="6" spans="1:16" ht="15" customHeight="1">
      <c r="A6" s="106" t="s">
        <v>39130</v>
      </c>
      <c r="B6" s="106" t="str">
        <f>IFERROR(VLOOKUP(D6,DB!A:K,11,0),"")</f>
        <v>R4</v>
      </c>
      <c r="C6" s="89">
        <v>1</v>
      </c>
      <c r="D6" s="87" t="s">
        <v>39133</v>
      </c>
      <c r="E6" s="90" t="s">
        <v>39106</v>
      </c>
      <c r="F6" s="91"/>
      <c r="G6" s="92">
        <f t="shared" ca="1" si="1"/>
        <v>46001.956973611108</v>
      </c>
      <c r="H6" s="91">
        <v>46001.886018518519</v>
      </c>
      <c r="I6" s="106" t="str">
        <f>IFERROR(VLOOKUP(D6,DB!A:F,6,0),"")</f>
        <v>SCECO</v>
      </c>
      <c r="J6" s="106" t="str">
        <f>IFERROR(VLOOKUP(D6,DB!A:G,7,0),"")</f>
        <v>Good</v>
      </c>
      <c r="K6" s="93" t="s">
        <v>39132</v>
      </c>
      <c r="L6" s="87" t="str">
        <f>IFERROR(VLOOKUP(D6,DB!A:I,9,0),"")</f>
        <v>Latis</v>
      </c>
    </row>
    <row r="7" spans="1:16" ht="15" customHeight="1">
      <c r="A7" s="106" t="s">
        <v>39134</v>
      </c>
      <c r="B7" s="106" t="s">
        <v>5395</v>
      </c>
      <c r="C7" s="89">
        <v>1</v>
      </c>
      <c r="D7" s="87" t="s">
        <v>39135</v>
      </c>
      <c r="E7" s="90" t="s">
        <v>39106</v>
      </c>
      <c r="F7" s="91">
        <v>46001.921527777777</v>
      </c>
      <c r="G7" s="92">
        <f t="shared" ca="1" si="1"/>
        <v>3.5445833331323229E-2</v>
      </c>
      <c r="H7" s="91">
        <v>46001.915856481479</v>
      </c>
      <c r="I7" s="106" t="s">
        <v>22</v>
      </c>
      <c r="J7" s="106" t="s">
        <v>670</v>
      </c>
      <c r="K7" s="93" t="s">
        <v>39132</v>
      </c>
      <c r="L7" s="87" t="str">
        <f>IFERROR(VLOOKUP(D7,DB!A:I,9,0),"")</f>
        <v/>
      </c>
    </row>
    <row r="8" spans="1:16" ht="15" customHeight="1">
      <c r="A8" s="106" t="s">
        <v>39136</v>
      </c>
      <c r="B8" s="106" t="str">
        <f>IFERROR(VLOOKUP(D8,DB!A:K,11,0),"")</f>
        <v>R4</v>
      </c>
      <c r="C8" s="89">
        <v>4</v>
      </c>
      <c r="D8" s="87" t="s">
        <v>39137</v>
      </c>
      <c r="E8" s="90" t="s">
        <v>39106</v>
      </c>
      <c r="F8" s="91">
        <v>46001.831250000003</v>
      </c>
      <c r="G8" s="92">
        <f t="shared" ca="1" si="1"/>
        <v>0.12572361110505881</v>
      </c>
      <c r="H8" s="91">
        <v>46001.937118055554</v>
      </c>
      <c r="I8" s="106" t="str">
        <f>IFERROR(VLOOKUP(D8,DB!A:F,6,0),"")</f>
        <v>SCECO</v>
      </c>
      <c r="J8" s="106" t="str">
        <f>IFERROR(VLOOKUP(D8,DB!A:G,7,0),"")</f>
        <v>In progress</v>
      </c>
      <c r="K8" s="93" t="s">
        <v>39132</v>
      </c>
      <c r="L8" s="87" t="str">
        <f>IFERROR(VLOOKUP(D8,DB!A:I,9,0),"")</f>
        <v>Latis</v>
      </c>
    </row>
    <row r="9" spans="1:16" ht="15" customHeight="1">
      <c r="A9" s="106" t="s">
        <v>39138</v>
      </c>
      <c r="B9" s="106" t="str">
        <f>IFERROR(VLOOKUP(D9,DB!A:K,11,0),"")</f>
        <v>R4</v>
      </c>
      <c r="C9" s="89">
        <v>1</v>
      </c>
      <c r="D9" s="87" t="s">
        <v>32186</v>
      </c>
      <c r="E9" s="90" t="s">
        <v>39106</v>
      </c>
      <c r="F9" s="91">
        <v>46001.93472222222</v>
      </c>
      <c r="G9" s="92">
        <f t="shared" ca="1" si="1"/>
        <v>2.2251388887525536E-2</v>
      </c>
      <c r="H9" s="91">
        <v>46001.929398148146</v>
      </c>
      <c r="I9" s="106" t="str">
        <f>IFERROR(VLOOKUP(D9,DB!A:F,6,0),"")</f>
        <v>SCECO</v>
      </c>
      <c r="J9" s="106" t="str">
        <f>IFERROR(VLOOKUP(D9,DB!A:G,7,0),"")</f>
        <v>Weak</v>
      </c>
      <c r="K9" s="93" t="s">
        <v>39139</v>
      </c>
      <c r="L9" s="87" t="str">
        <f>IFERROR(VLOOKUP(D9,DB!A:I,9,0),"")</f>
        <v>Latis</v>
      </c>
    </row>
    <row r="10" spans="1:16" ht="15" customHeight="1">
      <c r="A10" s="106" t="s">
        <v>39140</v>
      </c>
      <c r="B10" s="106" t="str">
        <f>IFERROR(VLOOKUP(D10,DB!A:K,11,0),"")</f>
        <v>R4</v>
      </c>
      <c r="C10" s="89">
        <v>1</v>
      </c>
      <c r="D10" s="87" t="s">
        <v>39141</v>
      </c>
      <c r="E10" s="90" t="s">
        <v>39112</v>
      </c>
      <c r="F10" s="91">
        <v>46001.862500000003</v>
      </c>
      <c r="G10" s="92">
        <f t="shared" ca="1" si="1"/>
        <v>9.4473611105058808E-2</v>
      </c>
      <c r="H10" s="91">
        <v>46001.910300925927</v>
      </c>
      <c r="I10" s="106" t="str">
        <f>IFERROR(VLOOKUP(D10,DB!A:F,6,0),"")</f>
        <v>SCECO</v>
      </c>
      <c r="J10" s="106" t="str">
        <f>IFERROR(VLOOKUP(D10,DB!A:G,7,0),"")</f>
        <v>Dead</v>
      </c>
      <c r="K10" s="93" t="s">
        <v>39142</v>
      </c>
      <c r="L10" s="87" t="str">
        <f>IFERROR(VLOOKUP(D10,DB!A:I,9,0),"")</f>
        <v>Latis</v>
      </c>
    </row>
    <row r="11" spans="1:16" ht="15" customHeight="1">
      <c r="A11" s="106"/>
      <c r="B11" s="106" t="str">
        <f>IFERROR(VLOOKUP(D11,DB!A:K,11,0),"")</f>
        <v/>
      </c>
      <c r="C11" s="89"/>
      <c r="D11" s="87"/>
      <c r="E11" s="90"/>
      <c r="F11" s="91"/>
      <c r="G11" s="92">
        <f t="shared" ca="1" si="1"/>
        <v>46001.956973611108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46001.956973611108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46001.956973611108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46001.956973611108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46001.956973611108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46001.956973611108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46001.956973611108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46001.956973611108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46001.956973611108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46001.956973611108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46001.956973611108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46001.956973611108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46001.956973611108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46001.956973611108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46001.956973611108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46001.956973611108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46001.956973611108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46001.956973611108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46001.956973611108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46001.956973611108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46001.956973611108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46001.956973611108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46001.956973611108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46001.956973611108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46001.956973611108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46001.956973611108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46001.956973611108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46001.956973611108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46001.956973611108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46001.956973611108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46001.956973611108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46001.956973611108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46001.956973611108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46001.956973611108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46001.956973611108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46001.956973611108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46001.956973611108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46001.956973611108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46001.956973611108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46001.956973611108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46001.956973611108</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46001.956973611108</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46001.956973611108</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46001.956973611108</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46001.956973611108</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46001.956973611108</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46001.956973611108</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46001.956973611108</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46001.956973611108</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9" sqref="D9"/>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39143</v>
      </c>
    </row>
    <row r="2" spans="1:13" s="39" customFormat="1">
      <c r="A2" s="37" t="s">
        <v>39144</v>
      </c>
      <c r="B2" s="37" t="str">
        <f>IFERROR(VLOOKUP(D2,[1]DB!A:K,11,0),"")</f>
        <v>R5</v>
      </c>
      <c r="C2" s="37">
        <v>3</v>
      </c>
      <c r="D2" s="99" t="s">
        <v>36085</v>
      </c>
      <c r="E2" s="37" t="s">
        <v>39106</v>
      </c>
      <c r="F2" s="38">
        <v>45891.832060185188</v>
      </c>
      <c r="G2" s="101">
        <f ca="1">IFERROR(NOW()-F2,"")</f>
        <v>110.12491342591966</v>
      </c>
      <c r="H2" s="38">
        <v>45891.790393518517</v>
      </c>
      <c r="I2" s="37" t="str">
        <f>IFERROR(VLOOKUP(D2,[1]DB!A:F,6,0),"")</f>
        <v>Generator-SG</v>
      </c>
      <c r="J2" s="37" t="str">
        <f>IFERROR(VLOOKUP(D2,[1]DB!A:G,7,0),"")</f>
        <v>Vandalized</v>
      </c>
      <c r="K2" s="37" t="s">
        <v>39145</v>
      </c>
      <c r="L2" s="37" t="str">
        <f>IFERROR(VLOOKUP(D2,[1]DB!A:I,9,0),"")</f>
        <v>Latis</v>
      </c>
      <c r="M2" s="154"/>
    </row>
    <row r="3" spans="1:13" s="39" customFormat="1" ht="30.75">
      <c r="A3" s="37" t="s">
        <v>39146</v>
      </c>
      <c r="B3" s="37" t="str">
        <f>IFERROR(VLOOKUP(D3,[1]DB!A:K,11,0),"")</f>
        <v>R5</v>
      </c>
      <c r="C3" s="37">
        <v>1</v>
      </c>
      <c r="D3" s="37" t="s">
        <v>33407</v>
      </c>
      <c r="E3" s="37" t="s">
        <v>39112</v>
      </c>
      <c r="F3" s="38">
        <v>45926.188877314817</v>
      </c>
      <c r="G3" s="101">
        <f t="shared" ref="G3" ca="1" si="0">IFERROR(NOW()-F3,"")</f>
        <v>75.768096296291333</v>
      </c>
      <c r="H3" s="38">
        <v>45926.158159722225</v>
      </c>
      <c r="I3" s="37" t="str">
        <f>IFERROR(VLOOKUP(D3,[1]DB!A:F,6,0),"")</f>
        <v>SCECO</v>
      </c>
      <c r="J3" s="37" t="str">
        <f>IFERROR(VLOOKUP(D3,[1]DB!A:G,7,0),"")</f>
        <v>Good</v>
      </c>
      <c r="K3" s="37" t="s">
        <v>39147</v>
      </c>
      <c r="L3" s="37" t="str">
        <f>IFERROR(VLOOKUP(D3,[1]DB!A:I,9,0),"")</f>
        <v>Latis</v>
      </c>
      <c r="M3" s="37"/>
    </row>
    <row r="4" spans="1:13" s="39" customFormat="1" ht="45.75" customHeight="1">
      <c r="A4" s="102" t="s">
        <v>39148</v>
      </c>
      <c r="B4" s="102" t="str">
        <f>IFERROR(VLOOKUP(D4,[1]DB!A:K,11,0),"")</f>
        <v>R5</v>
      </c>
      <c r="C4" s="102">
        <v>1</v>
      </c>
      <c r="D4" s="102" t="s">
        <v>34832</v>
      </c>
      <c r="E4" s="102" t="s">
        <v>39112</v>
      </c>
      <c r="F4" s="103">
        <v>45948.661111111112</v>
      </c>
      <c r="G4" s="104">
        <f t="shared" ref="G4" ca="1" si="1">IFERROR(NOW()-F4,"")</f>
        <v>53.295862499995565</v>
      </c>
      <c r="H4" s="103">
        <v>45948.661111111112</v>
      </c>
      <c r="I4" s="102" t="str">
        <f>IFERROR(VLOOKUP(D4,[1]DB!A:F,6,0),"")</f>
        <v>SCECO</v>
      </c>
      <c r="J4" s="102" t="str">
        <f>IFERROR(VLOOKUP(D4,[1]DB!A:G,7,0),"")</f>
        <v>Dead</v>
      </c>
      <c r="K4" s="102" t="s">
        <v>39149</v>
      </c>
      <c r="L4" s="102" t="str">
        <f>IFERROR(VLOOKUP(D4,[1]DB!A:I,9,0),"")</f>
        <v>Latis</v>
      </c>
      <c r="M4" s="37"/>
    </row>
    <row r="5" spans="1:13" s="39" customFormat="1" ht="30.75">
      <c r="A5" s="102" t="s">
        <v>39150</v>
      </c>
      <c r="B5" s="102" t="str">
        <f>IFERROR(VLOOKUP(D5,[1]DB!A:K,11,0),"")</f>
        <v>R5</v>
      </c>
      <c r="C5" s="102">
        <v>1</v>
      </c>
      <c r="D5" s="102" t="s">
        <v>36592</v>
      </c>
      <c r="E5" s="102" t="s">
        <v>39106</v>
      </c>
      <c r="F5" s="103">
        <v>45981.373298611114</v>
      </c>
      <c r="G5" s="104">
        <f ca="1">IFERROR(NOW()-F5,"")</f>
        <v>20.5836749999944</v>
      </c>
      <c r="H5" s="130">
        <v>45981.360798611109</v>
      </c>
      <c r="I5" s="102" t="str">
        <f>IFERROR(VLOOKUP(D5,[1]DB!A:F,6,0),"")</f>
        <v>SCECO</v>
      </c>
      <c r="J5" s="102" t="str">
        <f>IFERROR(VLOOKUP(D5,[1]DB!A:G,7,0),"")</f>
        <v>Dead</v>
      </c>
      <c r="K5" s="102" t="s">
        <v>39151</v>
      </c>
      <c r="L5" s="102" t="str">
        <f>IFERROR(VLOOKUP(D5,[1]DB!A:I,9,0),"")</f>
        <v>Latis</v>
      </c>
      <c r="M5" s="37"/>
    </row>
    <row r="6" spans="1:13">
      <c r="A6" s="37" t="s">
        <v>39152</v>
      </c>
      <c r="B6" s="37" t="str">
        <f>IFERROR(VLOOKUP(D6,[1]DB!A:K,11,0),"")</f>
        <v>R5</v>
      </c>
      <c r="C6" s="37">
        <v>1</v>
      </c>
      <c r="D6" s="37" t="s">
        <v>37850</v>
      </c>
      <c r="E6" s="37" t="s">
        <v>39106</v>
      </c>
      <c r="F6" s="38">
        <v>45997.107488425929</v>
      </c>
      <c r="G6" s="129">
        <f t="shared" ref="G6" ca="1" si="2">IFERROR(NOW()-F6,"")</f>
        <v>4.8494851851792191</v>
      </c>
      <c r="H6" s="38">
        <v>45997.093599537038</v>
      </c>
      <c r="I6" s="37" t="str">
        <f>IFERROR(VLOOKUP(D6,[1]DB!A:F,6,0),"")</f>
        <v>SCECO</v>
      </c>
      <c r="J6" s="37" t="str">
        <f>IFERROR(VLOOKUP(D6,[1]DB!A:G,7,0),"")</f>
        <v>In progress</v>
      </c>
      <c r="K6" s="37" t="s">
        <v>39153</v>
      </c>
      <c r="L6" s="37" t="str">
        <f>IFERROR(VLOOKUP(D6,[1]DB!A:I,9,0),"")</f>
        <v>Latis</v>
      </c>
      <c r="M6" s="37"/>
    </row>
    <row r="7" spans="1:13">
      <c r="A7" s="37" t="s">
        <v>39154</v>
      </c>
      <c r="B7" s="37" t="str">
        <f>IFERROR(VLOOKUP(D7,[1]DB!A:K,11,0),"")</f>
        <v>R5</v>
      </c>
      <c r="C7" s="37">
        <v>1</v>
      </c>
      <c r="D7" s="99" t="s">
        <v>35439</v>
      </c>
      <c r="E7" s="37" t="s">
        <v>39106</v>
      </c>
      <c r="F7" s="38">
        <v>46001.840150462966</v>
      </c>
      <c r="G7" s="129">
        <f ca="1">IFERROR(NOW()-F7,"")</f>
        <v>0.11682314814243</v>
      </c>
      <c r="H7" s="38">
        <v>46001.834421296298</v>
      </c>
      <c r="I7" s="37" t="str">
        <f>IFERROR(VLOOKUP(D7,[1]DB!A:F,6,0),"")</f>
        <v>Generator-SG</v>
      </c>
      <c r="J7" s="37" t="str">
        <f>IFERROR(VLOOKUP(D7,[1]DB!A:G,7,0),"")</f>
        <v>Vandalized</v>
      </c>
      <c r="K7" s="37" t="s">
        <v>39155</v>
      </c>
      <c r="L7" s="37" t="str">
        <f>IFERROR(VLOOKUP(D7,[1]DB!A:I,9,0),"")</f>
        <v>Latis</v>
      </c>
      <c r="M7" s="37"/>
    </row>
    <row r="8" spans="1:13">
      <c r="A8" s="99" t="s">
        <v>39156</v>
      </c>
      <c r="B8" s="37" t="str">
        <f>IFERROR(VLOOKUP(D8,[1]DB!A:K,11,0),"")</f>
        <v>R5</v>
      </c>
      <c r="C8" s="37">
        <v>2</v>
      </c>
      <c r="D8" s="99" t="s">
        <v>36133</v>
      </c>
      <c r="E8" s="37" t="s">
        <v>39106</v>
      </c>
      <c r="F8" s="38">
        <v>46001.924386574072</v>
      </c>
      <c r="G8" s="129">
        <f ca="1">IFERROR(NOW()-F8,"")</f>
        <v>3.258703703613719E-2</v>
      </c>
      <c r="H8" s="38">
        <v>46001.901469907411</v>
      </c>
      <c r="I8" s="37" t="str">
        <f>IFERROR(VLOOKUP(D8,[1]DB!A:F,6,0),"")</f>
        <v>Generator-SG</v>
      </c>
      <c r="J8" s="37" t="str">
        <f>IFERROR(VLOOKUP(D8,[1]DB!A:G,7,0),"")</f>
        <v>Vandalized</v>
      </c>
      <c r="K8" s="37" t="s">
        <v>39157</v>
      </c>
      <c r="L8" s="37" t="str">
        <f>IFERROR(VLOOKUP(D8,[1]DB!A:I,9,0),"")</f>
        <v>Latis</v>
      </c>
      <c r="M8" s="37"/>
    </row>
    <row r="9" spans="1:13">
      <c r="A9" s="99" t="s">
        <v>39158</v>
      </c>
      <c r="B9" s="37" t="str">
        <f>IFERROR(VLOOKUP(D9,[1]DB!A:K,11,0),"")</f>
        <v>R5</v>
      </c>
      <c r="C9" s="37">
        <v>1</v>
      </c>
      <c r="D9" s="99" t="s">
        <v>34871</v>
      </c>
      <c r="E9" s="37" t="s">
        <v>39106</v>
      </c>
      <c r="F9" s="38">
        <v>46001.947557870371</v>
      </c>
      <c r="G9" s="129">
        <f ca="1">IFERROR(NOW()-F9,"")</f>
        <v>9.4157407365855761E-3</v>
      </c>
      <c r="H9" s="38">
        <v>46001.921863425923</v>
      </c>
      <c r="I9" s="37" t="str">
        <f>IFERROR(VLOOKUP(D9,[1]DB!A:F,6,0),"")</f>
        <v>Generator-SG</v>
      </c>
      <c r="J9" s="37" t="str">
        <f>IFERROR(VLOOKUP(D9,[1]DB!A:G,7,0),"")</f>
        <v>Vandalized</v>
      </c>
      <c r="K9" s="37" t="s">
        <v>39159</v>
      </c>
      <c r="L9" s="37" t="str">
        <f>IFERROR(VLOOKUP(D9,[1]DB!A:I,9,0),"")</f>
        <v>Latis</v>
      </c>
      <c r="M9" s="37"/>
    </row>
    <row r="10" spans="1:13">
      <c r="A10" s="37"/>
      <c r="B10" s="37" t="str">
        <f>IFERROR(VLOOKUP(D10,[1]DB!A:K,11,0),"")</f>
        <v/>
      </c>
      <c r="C10" s="37"/>
      <c r="D10" s="37"/>
      <c r="E10" s="37"/>
      <c r="F10" s="38"/>
      <c r="G10" s="129">
        <f ca="1">IFERROR(NOW()-F10,"")</f>
        <v>46001.956973611108</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46001.956973611108</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46001.956973611108</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46001.956973611108</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46001.956973611108</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46001.956973611108</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46001.956973611108</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46001.956973611108</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46001.956973611108</v>
      </c>
      <c r="H18" s="38"/>
      <c r="I18" s="37" t="str">
        <f>IFERROR(VLOOKUP(D18,[1]DB!A:F,6,0),"")</f>
        <v/>
      </c>
      <c r="J18" s="37" t="str">
        <f>IFERROR(VLOOKUP(D18,[1]DB!A:G,7,0),"")</f>
        <v/>
      </c>
      <c r="K18" s="37"/>
      <c r="L18" s="37" t="str">
        <f>IFERROR(VLOOKUP(D18,[1]DB!A:I,9,0),"")</f>
        <v/>
      </c>
      <c r="M18" s="37"/>
    </row>
    <row r="19" spans="1:13">
      <c r="A19" s="151"/>
      <c r="B19" s="151" t="str">
        <f>IFERROR(VLOOKUP(D19,[1]DB!A:K,11,0),"")</f>
        <v/>
      </c>
      <c r="C19" s="151"/>
      <c r="D19" s="151"/>
      <c r="E19" s="151"/>
      <c r="F19" s="152"/>
      <c r="G19" s="153">
        <f ca="1">IFERROR(NOW()-F19,"")</f>
        <v>46001.956973611108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ref="G20:G83" ca="1" si="3">IFERROR(NOW()-F20,"")</f>
        <v>46001.956973611108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46001.956973611108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46001.956973611108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46001.956973611108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46001.956973611108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46001.956973611108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46001.956973611108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46001.956973611108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46001.956973611108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46001.956973611108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46001.956973611108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46001.956973611108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46001.956973611108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46001.956973611108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46001.956973611108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46001.956973611108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46001.956973611108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46001.956973611108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46001.956973611108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46001.956973611108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46001.956973611108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46001.956973611108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46001.956973611108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46001.956973611108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46001.956973611108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46001.956973611108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46001.956973611108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46001.956973611108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46001.956973611108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46001.956973611108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46001.956973611108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46001.956973611108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46001.956973611108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46001.956973611108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46001.956973611108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46001.956973611108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46001.956973611108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46001.956973611108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46001.956973611108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46001.956973611108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46001.956973611108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46001.956973611108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46001.956973611108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46001.956973611108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46001.956973611108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46001.956973611108</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46001.956973611108</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46001.956973611108</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46001.956973611108</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46001.956973611108</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46001.956973611108</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3"/>
        <v>46001.956973611108</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3"/>
        <v>46001.956973611108</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3"/>
        <v>46001.956973611108</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3"/>
        <v>46001.956973611108</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3"/>
        <v>46001.956973611108</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3"/>
        <v>46001.956973611108</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3"/>
        <v>46001.956973611108</v>
      </c>
      <c r="H77" s="152"/>
      <c r="I77" s="151" t="str">
        <f>IFERROR(VLOOKUP(D77,[1]DB!A:F,6,0),"")</f>
        <v/>
      </c>
      <c r="J77" s="151" t="str">
        <f>IFERROR(VLOOKUP(D77,[1]DB!A:G,7,0),"")</f>
        <v/>
      </c>
      <c r="K77" s="151"/>
      <c r="L77" s="151" t="str">
        <f>IFERROR(VLOOKUP(D77,[1]DB!A:I,9,0),"")</f>
        <v/>
      </c>
      <c r="M77" s="151"/>
    </row>
    <row r="78" spans="1:13">
      <c r="A78" s="151"/>
      <c r="B78" s="151" t="str">
        <f>IFERROR(VLOOKUP(D78,[1]DB!A:K,11,0),"")</f>
        <v/>
      </c>
      <c r="C78" s="151"/>
      <c r="D78" s="151"/>
      <c r="E78" s="151"/>
      <c r="F78" s="152"/>
      <c r="G78" s="153">
        <f t="shared" ca="1" si="3"/>
        <v>46001.956973611108</v>
      </c>
      <c r="H78" s="152"/>
      <c r="I78" s="151" t="str">
        <f>IFERROR(VLOOKUP(D78,[1]DB!A:F,6,0),"")</f>
        <v/>
      </c>
      <c r="J78" s="151" t="str">
        <f>IFERROR(VLOOKUP(D78,[1]DB!A:G,7,0),"")</f>
        <v/>
      </c>
      <c r="K78" s="151"/>
      <c r="L78" s="151" t="str">
        <f>IFERROR(VLOOKUP(D78,[1]DB!A:I,9,0),"")</f>
        <v/>
      </c>
      <c r="M78" s="151"/>
    </row>
    <row r="79" spans="1:13">
      <c r="A79" s="151"/>
      <c r="B79" s="151" t="str">
        <f>IFERROR(VLOOKUP(D79,[1]DB!A:K,11,0),"")</f>
        <v/>
      </c>
      <c r="C79" s="151"/>
      <c r="D79" s="151"/>
      <c r="E79" s="151"/>
      <c r="F79" s="152"/>
      <c r="G79" s="153">
        <f t="shared" ca="1" si="3"/>
        <v>46001.956973611108</v>
      </c>
      <c r="H79" s="152"/>
      <c r="I79" s="151" t="str">
        <f>IFERROR(VLOOKUP(D79,[1]DB!A:F,6,0),"")</f>
        <v/>
      </c>
      <c r="J79" s="151" t="str">
        <f>IFERROR(VLOOKUP(D79,[1]DB!A:G,7,0),"")</f>
        <v/>
      </c>
      <c r="K79" s="151"/>
      <c r="L79" s="151" t="str">
        <f>IFERROR(VLOOKUP(D79,[1]DB!A:I,9,0),"")</f>
        <v/>
      </c>
      <c r="M79" s="151"/>
    </row>
    <row r="80" spans="1:13">
      <c r="A80" s="151"/>
      <c r="B80" s="151" t="str">
        <f>IFERROR(VLOOKUP(D80,[1]DB!A:K,11,0),"")</f>
        <v/>
      </c>
      <c r="C80" s="151"/>
      <c r="D80" s="151"/>
      <c r="E80" s="151"/>
      <c r="F80" s="152"/>
      <c r="G80" s="153">
        <f t="shared" ca="1" si="3"/>
        <v>46001.956973611108</v>
      </c>
      <c r="H80" s="152"/>
      <c r="I80" s="151" t="str">
        <f>IFERROR(VLOOKUP(D80,[1]DB!A:F,6,0),"")</f>
        <v/>
      </c>
      <c r="J80" s="151" t="str">
        <f>IFERROR(VLOOKUP(D80,[1]DB!A:G,7,0),"")</f>
        <v/>
      </c>
      <c r="K80" s="151"/>
      <c r="L80" s="151" t="str">
        <f>IFERROR(VLOOKUP(D80,[1]DB!A:I,9,0),"")</f>
        <v/>
      </c>
      <c r="M80" s="151"/>
    </row>
    <row r="81" spans="1:13">
      <c r="A81" s="151"/>
      <c r="B81" s="151" t="str">
        <f>IFERROR(VLOOKUP(D81,[1]DB!A:K,11,0),"")</f>
        <v/>
      </c>
      <c r="C81" s="151"/>
      <c r="D81" s="151"/>
      <c r="E81" s="151"/>
      <c r="F81" s="152"/>
      <c r="G81" s="153">
        <f t="shared" ca="1" si="3"/>
        <v>46001.956973611108</v>
      </c>
      <c r="H81" s="152"/>
      <c r="I81" s="151" t="str">
        <f>IFERROR(VLOOKUP(D81,[1]DB!A:F,6,0),"")</f>
        <v/>
      </c>
      <c r="J81" s="151" t="str">
        <f>IFERROR(VLOOKUP(D81,[1]DB!A:G,7,0),"")</f>
        <v/>
      </c>
      <c r="K81" s="151"/>
      <c r="L81" s="151" t="str">
        <f>IFERROR(VLOOKUP(D81,[1]DB!A:I,9,0),"")</f>
        <v/>
      </c>
      <c r="M81" s="151"/>
    </row>
    <row r="82" spans="1:13">
      <c r="A82" s="151"/>
      <c r="B82" s="151" t="str">
        <f>IFERROR(VLOOKUP(D82,[1]DB!A:K,11,0),"")</f>
        <v/>
      </c>
      <c r="C82" s="151"/>
      <c r="D82" s="151"/>
      <c r="E82" s="151"/>
      <c r="F82" s="152"/>
      <c r="G82" s="153">
        <f t="shared" ca="1" si="3"/>
        <v>46001.956973611108</v>
      </c>
      <c r="H82" s="152"/>
      <c r="I82" s="151" t="str">
        <f>IFERROR(VLOOKUP(D82,[1]DB!A:F,6,0),"")</f>
        <v/>
      </c>
      <c r="J82" s="151" t="str">
        <f>IFERROR(VLOOKUP(D82,[1]DB!A:G,7,0),"")</f>
        <v/>
      </c>
      <c r="K82" s="151"/>
      <c r="L82" s="151" t="str">
        <f>IFERROR(VLOOKUP(D82,[1]DB!A:I,9,0),"")</f>
        <v/>
      </c>
      <c r="M82" s="151"/>
    </row>
    <row r="83" spans="1:13">
      <c r="A83" s="151"/>
      <c r="B83" s="151" t="str">
        <f>IFERROR(VLOOKUP(D83,[1]DB!A:K,11,0),"")</f>
        <v/>
      </c>
      <c r="C83" s="151"/>
      <c r="D83" s="151"/>
      <c r="E83" s="151"/>
      <c r="F83" s="152"/>
      <c r="G83" s="153">
        <f t="shared" ca="1" si="3"/>
        <v>46001.956973611108</v>
      </c>
      <c r="H83" s="152"/>
      <c r="I83" s="151" t="str">
        <f>IFERROR(VLOOKUP(D83,[1]DB!A:F,6,0),"")</f>
        <v/>
      </c>
      <c r="J83" s="151" t="str">
        <f>IFERROR(VLOOKUP(D83,[1]DB!A:G,7,0),"")</f>
        <v/>
      </c>
      <c r="K83" s="151"/>
      <c r="L83" s="151" t="str">
        <f>IFERROR(VLOOKUP(D83,[1]DB!A:I,9,0),"")</f>
        <v/>
      </c>
      <c r="M83" s="151"/>
    </row>
    <row r="84" spans="1:13">
      <c r="A84" s="151"/>
      <c r="B84" s="151" t="str">
        <f>IFERROR(VLOOKUP(D84,[1]DB!A:K,11,0),"")</f>
        <v/>
      </c>
      <c r="C84" s="151"/>
      <c r="D84" s="151"/>
      <c r="E84" s="151"/>
      <c r="F84" s="152"/>
      <c r="G84" s="153">
        <f t="shared" ref="G84:G90" ca="1" si="4">IFERROR(NOW()-F84,"")</f>
        <v>46001.956973611108</v>
      </c>
      <c r="H84" s="152"/>
      <c r="I84" s="151" t="str">
        <f>IFERROR(VLOOKUP(D84,[1]DB!A:F,6,0),"")</f>
        <v/>
      </c>
      <c r="J84" s="151" t="str">
        <f>IFERROR(VLOOKUP(D84,[1]DB!A:G,7,0),"")</f>
        <v/>
      </c>
      <c r="K84" s="151"/>
      <c r="L84" s="151" t="str">
        <f>IFERROR(VLOOKUP(D84,[1]DB!A:I,9,0),"")</f>
        <v/>
      </c>
      <c r="M84" s="151"/>
    </row>
    <row r="85" spans="1:13">
      <c r="A85" s="151"/>
      <c r="B85" s="151" t="str">
        <f>IFERROR(VLOOKUP(D85,[1]DB!A:K,11,0),"")</f>
        <v/>
      </c>
      <c r="C85" s="151"/>
      <c r="D85" s="151"/>
      <c r="E85" s="151"/>
      <c r="F85" s="152"/>
      <c r="G85" s="153">
        <f t="shared" ca="1" si="4"/>
        <v>46001.956973611108</v>
      </c>
      <c r="H85" s="152"/>
      <c r="I85" s="151" t="str">
        <f>IFERROR(VLOOKUP(D85,[1]DB!A:F,6,0),"")</f>
        <v/>
      </c>
      <c r="J85" s="151" t="str">
        <f>IFERROR(VLOOKUP(D85,[1]DB!A:G,7,0),"")</f>
        <v/>
      </c>
      <c r="K85" s="151"/>
      <c r="L85" s="151" t="str">
        <f>IFERROR(VLOOKUP(D85,[1]DB!A:I,9,0),"")</f>
        <v/>
      </c>
      <c r="M85" s="151"/>
    </row>
    <row r="86" spans="1:13">
      <c r="A86" s="151"/>
      <c r="B86" s="151" t="str">
        <f>IFERROR(VLOOKUP(D86,[1]DB!A:K,11,0),"")</f>
        <v/>
      </c>
      <c r="C86" s="151"/>
      <c r="D86" s="151"/>
      <c r="E86" s="151"/>
      <c r="F86" s="152"/>
      <c r="G86" s="153">
        <f t="shared" ca="1" si="4"/>
        <v>46001.956973611108</v>
      </c>
      <c r="H86" s="152"/>
      <c r="I86" s="151" t="str">
        <f>IFERROR(VLOOKUP(D86,[1]DB!A:F,6,0),"")</f>
        <v/>
      </c>
      <c r="J86" s="151" t="str">
        <f>IFERROR(VLOOKUP(D86,[1]DB!A:G,7,0),"")</f>
        <v/>
      </c>
      <c r="K86" s="151"/>
      <c r="L86" s="151" t="str">
        <f>IFERROR(VLOOKUP(D86,[1]DB!A:I,9,0),"")</f>
        <v/>
      </c>
      <c r="M86" s="151"/>
    </row>
    <row r="87" spans="1:13">
      <c r="A87" s="151"/>
      <c r="B87" s="151" t="str">
        <f>IFERROR(VLOOKUP(D87,[1]DB!A:K,11,0),"")</f>
        <v/>
      </c>
      <c r="C87" s="151"/>
      <c r="D87" s="151"/>
      <c r="E87" s="151"/>
      <c r="F87" s="152"/>
      <c r="G87" s="153">
        <f t="shared" ca="1" si="4"/>
        <v>46001.956973611108</v>
      </c>
      <c r="H87" s="152"/>
      <c r="I87" s="151" t="str">
        <f>IFERROR(VLOOKUP(D87,[1]DB!A:F,6,0),"")</f>
        <v/>
      </c>
      <c r="J87" s="151" t="str">
        <f>IFERROR(VLOOKUP(D87,[1]DB!A:G,7,0),"")</f>
        <v/>
      </c>
      <c r="K87" s="151"/>
      <c r="L87" s="151" t="str">
        <f>IFERROR(VLOOKUP(D87,[1]DB!A:I,9,0),"")</f>
        <v/>
      </c>
      <c r="M87" s="151"/>
    </row>
    <row r="88" spans="1:13">
      <c r="A88" s="151"/>
      <c r="B88" s="151" t="str">
        <f>IFERROR(VLOOKUP(D88,[1]DB!A:K,11,0),"")</f>
        <v/>
      </c>
      <c r="C88" s="151"/>
      <c r="D88" s="151"/>
      <c r="E88" s="151"/>
      <c r="F88" s="152"/>
      <c r="G88" s="153">
        <f t="shared" ca="1" si="4"/>
        <v>46001.956973611108</v>
      </c>
      <c r="H88" s="152"/>
      <c r="I88" s="151" t="str">
        <f>IFERROR(VLOOKUP(D88,[1]DB!A:F,6,0),"")</f>
        <v/>
      </c>
      <c r="J88" s="151" t="str">
        <f>IFERROR(VLOOKUP(D88,[1]DB!A:G,7,0),"")</f>
        <v/>
      </c>
      <c r="K88" s="151"/>
      <c r="L88" s="151" t="str">
        <f>IFERROR(VLOOKUP(D88,[1]DB!A:I,9,0),"")</f>
        <v/>
      </c>
      <c r="M88" s="151"/>
    </row>
    <row r="89" spans="1:13">
      <c r="A89" s="151"/>
      <c r="B89" s="151" t="str">
        <f>IFERROR(VLOOKUP(D89,[1]DB!A:K,11,0),"")</f>
        <v/>
      </c>
      <c r="C89" s="151"/>
      <c r="D89" s="151"/>
      <c r="E89" s="151"/>
      <c r="F89" s="152"/>
      <c r="G89" s="153">
        <f t="shared" ca="1" si="4"/>
        <v>46001.956973611108</v>
      </c>
      <c r="H89" s="152"/>
      <c r="I89" s="151" t="str">
        <f>IFERROR(VLOOKUP(D89,[1]DB!A:F,6,0),"")</f>
        <v/>
      </c>
      <c r="J89" s="151" t="str">
        <f>IFERROR(VLOOKUP(D89,[1]DB!A:G,7,0),"")</f>
        <v/>
      </c>
      <c r="K89" s="151"/>
      <c r="L89" s="151" t="str">
        <f>IFERROR(VLOOKUP(D89,[1]DB!A:I,9,0),"")</f>
        <v/>
      </c>
      <c r="M89" s="151"/>
    </row>
    <row r="90" spans="1:13">
      <c r="A90" s="151"/>
      <c r="B90" s="151" t="str">
        <f>IFERROR(VLOOKUP(D90,[1]DB!A:K,11,0),"")</f>
        <v/>
      </c>
      <c r="C90" s="151"/>
      <c r="D90" s="151"/>
      <c r="E90" s="151"/>
      <c r="F90" s="152"/>
      <c r="G90" s="153">
        <f t="shared" ca="1" si="4"/>
        <v>46001.956973611108</v>
      </c>
      <c r="H90" s="152"/>
      <c r="I90" s="151" t="str">
        <f>IFERROR(VLOOKUP(D90,[1]DB!A:F,6,0),"")</f>
        <v/>
      </c>
      <c r="J90" s="151" t="str">
        <f>IFERROR(VLOOKUP(D90,[1]DB!A:G,7,0),"")</f>
        <v/>
      </c>
      <c r="K90" s="151"/>
      <c r="L90" s="151" t="str">
        <f>IFERROR(VLOOKUP(D90,[1]DB!A:I,9,0),"")</f>
        <v/>
      </c>
      <c r="M90" s="151"/>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46001.956973611108</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46001.956973611108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46001.956973611108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46001.956973611108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46001.956973611108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46001.956973611108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46001.956973611108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46001.956973611108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46001.956973611108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46001.956973611108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46001.956973611108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46001.956973611108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46001.956973611108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46001.956973611108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46001.956973611108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46001.956973611108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46001.956973611108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46001.956973611108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46001.956973611108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46001.956973611108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46001.956973611108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46001.956973611108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46001.956973611108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46001.956973611108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46001.956973611108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46001.956973611108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46001.956973611108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46001.956973611108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46001.956973611108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46001.956973611108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46001.956973611108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46001.956973611108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46001.956973611108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46001.956973611108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46001.956973611108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46001.956973611108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46001.956973611108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46001.956973611108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46001.956973611108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46001.956973611108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46001.956973611108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46001.956973611108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46001.956973611108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46001.956973611108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46001.956973611108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46001.956973611108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46001.956973611108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46001.956973611108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46001.956973611108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46001.956973611108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46001.956973611108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46001.956973611108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46001.956973611108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46001.956973611108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46001.956973611108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46001.956973611108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46001.956973611108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46001.956973611108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46001.956973611108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46001.956973611108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46001.956973611108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46001.956973611108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46001.956973611108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46001.956973611108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46001.956973611108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46001.956973611108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46001.956973611108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46001.956973611108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46001.956973611108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46001.956973611108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46001.956973611108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46001.956973611108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46001.956973611108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46001.956973611108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46001.956973611108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46001.956973611108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46001.956973611108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46001.956973611108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46001.956973611108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46001.956973611108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46001.956973611108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46001.956973611108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46001.956973611108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46001.956973611108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46001.956973611108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46001.956973611108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46001.956973611108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46001.956973611108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46001.956973611108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46001.956973611108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46001.956973611108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46001.956973611108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46001.956973611108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46001.956973611108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46001.956973611108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46001.956973611108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46001.956973611108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46001.956973611108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46001.956973611108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46001.956973611108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46001.956973611108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46001.956973611108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46001.956973611108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46001.956973611108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46001.956973611108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46001.956973611108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46001.956973611108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46001.956973611108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46001.956973611108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46001.956973611108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46001.956973611108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46001.956973611108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46001.956973611108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46001.956973611108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46001.956973611108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46001.956973611108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46001.956973611108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46001.956973611108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46001.956973611108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46001.956973611108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46001.956973611108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46001.956973611108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46001.956973611108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46001.956973611108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46001.956973611108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46001.956973611108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46001.956973611108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46001.956973611108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46001.956973611108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46001.956973611108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46001.956973611108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46001.956973611108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46001.956973611108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46001.956973611108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46001.956973611108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46001.956973611108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46001.956973611108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46001.956973611108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46001.956973611108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46001.956973611108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46001.956973611108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46001.956973611108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46001.956973611108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46001.956973611108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46001.956973611108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46001.956973611108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46001.956973611108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46001.956973611108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46001.956973611108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46001.956973611108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46001.956973611108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46001.956973611108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46001.956973611108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46001.956973611108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46001.956973611108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46001.956973611108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46001.956973611108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46001.956973611108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46001.956973611108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46001.956973611108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46001.956973611108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46001.956973611108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46001.956973611108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46001.956973611108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46001.956973611108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46001.956973611108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46001.956973611108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46001.956973611108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46001.956973611108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46001.956973611108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46001.956973611108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46001.956973611108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46001.956973611108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46001.956973611108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46001.956973611108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46001.956973611108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46001.956973611108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46001.956973611108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46001.956973611108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46001.956973611108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46001.956973611108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46001.956973611108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46001.956973611108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46001.956973611108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46001.956973611108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46001.956973611108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46001.956973611108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46001.956973611108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46001.956973611108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46001.956973611108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46001.956973611108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46001.956973611108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46001.956973611108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46001.956973611108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46001.956973611108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46001.956973611108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46001.956973611108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46001.956973611108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46001.956973611108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46001.956973611108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46001.956973611108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46001.956973611108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46001.956973611108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46001.956973611108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46001.956973611108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46001.956973611108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46001.956973611108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46001.956973611108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46001.956973611108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46001.956973611108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46001.956973611108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46001.956973611108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46001.956973611108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46001.956973611108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46001.956973611108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46001.956973611108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46001.956973611108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46001.956973611108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46001.956973611108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46001.956973611108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46001.956973611108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46001.956973611108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46001.956973611108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46001.956973611108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46001.956973611108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46001.956973611108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46001.956973611108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46001.956973611108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46001.956973611108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46001.956973611108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46001.956973611108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46001.956973611108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46001.956973611108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46001.956973611108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46001.956973611108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46001.956973611108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46001.956973611108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46001.956973611108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46001.956973611108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46001.956973611108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46001.956973611108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46001.956973611108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46001.956973611108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46001.956973611108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46001.956973611108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46001.956973611108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46001.956973611108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46001.956973611108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46001.956973611108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46001.956973611108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46001.956973611108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46001.956973611108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46001.956973611108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46001.956973611108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46001.956973611108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46001.956973611108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46001.956973611108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46001.956973611108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46001.956973611108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46001.956973611108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46001.956973611108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46001.956973611108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46001.956973611108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46001.956973611108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46001.956973611108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46001.956973611108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46001.956973611108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46001.956973611108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46001.956973611108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46001.956973611108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46001.956973611108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46001.956973611108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46001.956973611108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46001.956973611108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46001.956973611108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46001.956973611108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46001.956973611108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46001.956973611108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46001.956973611108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46001.956973611108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46001.956973611108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46001.956973611108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46001.956973611108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46001.956973611108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46001.956973611108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46001.956973611108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46001.956973611108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46001.956973611108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46001.956973611108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46001.956973611108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46001.956973611108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46001.956973611108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46001.956973611108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46001.956973611108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46001.956973611108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46001.956973611108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46001.956973611108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46001.956973611108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46001.956973611108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46001.956973611108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46001.956973611108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46001.956973611108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46001.956973611108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46001.956973611108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46001.956973611108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46001.956973611108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46001.956973611108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46001.956973611108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46001.956973611108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46001.956973611108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46001.956973611108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46001.956973611108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46001.956973611108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46001.956973611108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46001.956973611108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46001.956973611108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46001.956973611108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46001.956973611108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46001.956973611108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46001.956973611108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46001.956973611108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46001.956973611108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46001.956973611108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46001.956973611108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46001.956973611108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46001.956973611108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46001.956973611108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46001.956973611108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46001.956973611108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46001.956973611108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46001.956973611108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46001.956973611108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46001.956973611108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46001.956973611108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46001.956973611108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46001.956973611108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46001.956973611108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46001.956973611108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46001.956973611108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46001.956973611108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46001.956973611108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46001.956973611108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46001.956973611108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46001.956973611108</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46001.956973611108</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46001.956973611108</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46001.956973611108</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46001.956973611108</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46001.956973611108</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46001.956973611108</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46001.956973611108</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46001.956973611108</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46001.956973611108</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46001.956973611108</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46001.956973611108</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46001.956973611108</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46001.956973611108</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46001.956973611108</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46001.956973611108</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46001.956973611108</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