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046" documentId="120_S{2AC9BD13-BADA-5192-A53E-5A8FF88502F6}" xr6:coauthVersionLast="47" xr6:coauthVersionMax="47" xr10:uidLastSave="{FC4EA111-3BA4-47B0-BE35-8EE5B267192D}"/>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9" i="3" l="1"/>
  <c r="B4" i="4"/>
  <c r="B5" i="4"/>
  <c r="B6" i="4"/>
  <c r="B7" i="4"/>
  <c r="B8" i="4"/>
  <c r="B9" i="4"/>
  <c r="B10" i="4"/>
  <c r="B11" i="4"/>
  <c r="B3" i="4"/>
  <c r="G4" i="4"/>
  <c r="I4" i="4"/>
  <c r="J4" i="4"/>
  <c r="L3" i="4"/>
  <c r="L4" i="4"/>
  <c r="L5" i="4"/>
  <c r="L6" i="4"/>
  <c r="B6" i="2"/>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6" i="5"/>
  <c r="L7" i="5"/>
  <c r="J6" i="5"/>
  <c r="J7" i="5"/>
  <c r="I6" i="5"/>
  <c r="I7" i="5"/>
  <c r="B6" i="5"/>
  <c r="B7" i="5"/>
  <c r="G6" i="5"/>
  <c r="G7" i="5"/>
  <c r="D8" i="3"/>
  <c r="D5"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3" i="1"/>
  <c r="G3" i="1"/>
  <c r="I3" i="1"/>
  <c r="J3" i="1"/>
  <c r="L3" i="1"/>
  <c r="B4" i="1"/>
  <c r="G4" i="1"/>
  <c r="I4" i="1"/>
  <c r="J4" i="1"/>
  <c r="L4" i="1"/>
  <c r="D4" i="3"/>
  <c r="D6" i="3"/>
  <c r="D7"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G2" i="1"/>
  <c r="G5" i="5"/>
  <c r="G3" i="4"/>
  <c r="I3" i="4"/>
  <c r="J3" i="4"/>
  <c r="G5" i="4"/>
  <c r="I5" i="4"/>
  <c r="J5" i="4"/>
  <c r="G6" i="4"/>
  <c r="I6" i="4"/>
  <c r="J6" i="4"/>
  <c r="G7" i="4"/>
  <c r="I7" i="4"/>
  <c r="J7" i="4"/>
  <c r="L7" i="4"/>
  <c r="G8" i="4"/>
  <c r="I8" i="4"/>
  <c r="J8" i="4"/>
  <c r="L8" i="4"/>
  <c r="G9" i="4"/>
  <c r="I9" i="4"/>
  <c r="J9" i="4"/>
  <c r="L9" i="4"/>
  <c r="G10" i="4"/>
  <c r="I10" i="4"/>
  <c r="J10" i="4"/>
  <c r="L10"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G2" i="4"/>
  <c r="B4" i="2"/>
  <c r="G4" i="2"/>
  <c r="I4" i="2"/>
  <c r="J4" i="2"/>
  <c r="L4" i="2"/>
  <c r="B5" i="2"/>
  <c r="G5" i="2"/>
  <c r="I5" i="2"/>
  <c r="J5" i="2"/>
  <c r="L5"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alcChain>
</file>

<file path=xl/sharedStrings.xml><?xml version="1.0" encoding="utf-8"?>
<sst xmlns="http://schemas.openxmlformats.org/spreadsheetml/2006/main" count="181591" uniqueCount="39211">
  <si>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</si>
  <si>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</si>
  <si>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</si>
  <si>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</si>
  <si>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</si>
  <si>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</si>
  <si>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</si>
  <si>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</si>
  <si>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</si>
  <si>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</si>
  <si>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</si>
  <si>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</si>
  <si>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</si>
  <si>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</si>
  <si>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</si>
  <si>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</si>
  <si>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</si>
  <si>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</si>
  <si>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</si>
  <si>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</si>
  <si>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</si>
  <si>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</si>
  <si>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</si>
  <si>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</si>
  <si>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</si>
  <si>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</si>
  <si>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</si>
  <si>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</si>
  <si>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</si>
  <si>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</si>
  <si>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</si>
  <si>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</si>
  <si>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</si>
  <si>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</si>
  <si>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</si>
  <si>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</si>
  <si>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</si>
  <si>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</si>
  <si>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</si>
  <si>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</si>
  <si>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</si>
  <si>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</si>
  <si>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</si>
  <si>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</si>
  <si>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</si>
  <si>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</si>
  <si>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</si>
  <si>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</si>
  <si>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</si>
  <si>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</si>
  <si>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</si>
  <si>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</si>
  <si>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</si>
  <si>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</si>
  <si>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</si>
  <si>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</si>
  <si>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</si>
  <si>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</si>
  <si>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</si>
  <si>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</si>
  <si>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</si>
  <si>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</si>
  <si>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</si>
  <si>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</si>
  <si>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</si>
  <si>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</si>
  <si>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</si>
  <si>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</si>
  <si>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</si>
  <si>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</si>
  <si>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</si>
  <si>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</si>
  <si>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</si>
  <si>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</si>
  <si>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</si>
  <si>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</si>
  <si>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</si>
  <si>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</si>
  <si>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</si>
  <si>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</si>
  <si>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</si>
  <si>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</si>
  <si>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</si>
  <si>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</si>
  <si>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</si>
  <si>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</si>
  <si>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</si>
  <si>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</si>
  <si>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</si>
  <si>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</si>
  <si>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</si>
  <si>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</si>
  <si>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</si>
  <si>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</si>
  <si>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</si>
  <si>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</si>
  <si>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</si>
  <si>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</si>
  <si>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</si>
  <si>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</si>
  <si>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</si>
  <si>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</si>
  <si>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</si>
  <si>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</si>
  <si>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</si>
  <si>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</si>
  <si>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</si>
  <si>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</si>
  <si>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</si>
  <si>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</si>
  <si>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</si>
  <si>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</si>
  <si>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</si>
  <si>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</si>
  <si>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</si>
  <si>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</si>
  <si>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</si>
  <si>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</si>
  <si>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</si>
  <si>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</si>
  <si>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</si>
  <si>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</si>
  <si>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</si>
  <si>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</si>
  <si>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</si>
  <si>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</si>
  <si>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</si>
  <si>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</si>
  <si>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</si>
  <si>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</si>
  <si>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</si>
  <si>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</si>
  <si>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</si>
  <si>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</si>
  <si>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</si>
  <si>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</si>
  <si>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</si>
  <si>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</si>
  <si>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</si>
  <si>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</si>
  <si>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</si>
  <si>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</si>
  <si>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</si>
  <si>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</si>
  <si>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</si>
  <si>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</si>
  <si>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</si>
  <si>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</si>
  <si>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</si>
  <si>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</si>
  <si>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</si>
  <si>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</si>
  <si>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</si>
  <si>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</si>
  <si>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</si>
  <si>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</si>
  <si>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</si>
  <si>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</si>
  <si>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</si>
  <si>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</si>
  <si>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</si>
  <si>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</si>
  <si>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</si>
  <si>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</si>
  <si>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</si>
  <si>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</si>
  <si>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</si>
  <si>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</si>
  <si>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</si>
  <si>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</si>
  <si>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</si>
  <si>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</si>
  <si>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</si>
  <si>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</si>
  <si>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</si>
  <si>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</si>
  <si>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</si>
  <si>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</si>
  <si>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</si>
  <si>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</si>
  <si>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</si>
  <si>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</si>
  <si>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</si>
  <si>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</si>
  <si>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</si>
  <si>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</si>
  <si>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</si>
  <si>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</si>
  <si>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</si>
  <si>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</si>
  <si>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</si>
  <si>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</si>
  <si>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</si>
  <si>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</si>
  <si>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</si>
  <si>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</si>
  <si>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</si>
  <si>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</si>
  <si>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</si>
  <si>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</si>
  <si>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</si>
  <si>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</si>
  <si>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</si>
  <si>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</si>
  <si>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</si>
  <si>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</si>
  <si>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</si>
  <si>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</si>
  <si>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</si>
  <si>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</si>
  <si>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</si>
  <si>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</si>
  <si>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</si>
  <si>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</si>
  <si>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</si>
  <si>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</si>
  <si>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</si>
  <si>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</si>
  <si>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</si>
  <si>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</si>
  <si>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</si>
  <si>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</si>
  <si>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</si>
  <si>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</si>
  <si>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</si>
  <si>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</si>
  <si>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</si>
  <si>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</si>
  <si>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</si>
  <si>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</si>
  <si>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</si>
  <si>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</si>
  <si>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</si>
  <si>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</si>
  <si>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</si>
  <si>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</si>
  <si>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</si>
  <si>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</si>
  <si>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</si>
  <si>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</si>
  <si>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</si>
  <si>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</si>
  <si>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</si>
  <si>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</si>
  <si>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</si>
  <si>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</si>
  <si>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</si>
  <si>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</si>
  <si>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</si>
  <si>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</si>
  <si>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</si>
  <si>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</si>
  <si>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</si>
  <si>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</si>
  <si>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</si>
  <si>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</si>
  <si>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</si>
  <si>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</si>
  <si>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</si>
  <si>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</si>
  <si>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</si>
  <si>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</si>
  <si>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</si>
  <si>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</si>
  <si>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</si>
  <si>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</si>
  <si>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</si>
  <si>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</si>
  <si>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</si>
  <si>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</si>
  <si>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</si>
  <si>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</si>
  <si>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</si>
  <si>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</si>
  <si>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</si>
  <si>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</si>
  <si>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</si>
  <si>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</si>
  <si>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</si>
  <si>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</si>
  <si>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</si>
  <si>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</si>
  <si>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</si>
  <si>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</si>
  <si>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</si>
  <si>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</si>
  <si>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</si>
  <si>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</si>
  <si>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</si>
  <si>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</si>
  <si>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</si>
  <si>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</si>
  <si>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</si>
  <si>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</si>
  <si>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</si>
  <si>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</si>
  <si>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</si>
  <si>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</si>
  <si>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</si>
  <si>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</si>
  <si>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</si>
  <si>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</si>
  <si>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</si>
  <si>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</si>
  <si>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</si>
  <si>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</si>
  <si>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</si>
  <si>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</si>
  <si>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</si>
  <si>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</si>
  <si>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</si>
  <si>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</si>
  <si>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</si>
  <si>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</si>
  <si>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</si>
  <si>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</si>
  <si>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</si>
  <si>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</si>
  <si>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</si>
  <si>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</si>
  <si>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</si>
  <si>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</si>
  <si>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</si>
  <si>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</si>
  <si>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</si>
  <si>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</si>
  <si>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</si>
  <si>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</si>
  <si>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</si>
  <si>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</si>
  <si>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</si>
  <si>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</si>
  <si>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</si>
  <si>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</si>
  <si>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</si>
  <si>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</si>
  <si>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</si>
  <si>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</si>
  <si>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</si>
  <si>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</si>
  <si>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</si>
  <si>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</si>
  <si>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</si>
  <si>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</si>
  <si>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</si>
  <si>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</si>
  <si>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</si>
  <si>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</si>
  <si>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</si>
  <si>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</si>
  <si>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</si>
  <si>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</si>
  <si>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</si>
  <si>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</si>
  <si>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</si>
  <si>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</si>
  <si>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</si>
  <si>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</si>
  <si>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</si>
  <si>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</si>
  <si>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</si>
  <si>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</si>
  <si>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</si>
  <si>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</si>
  <si>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</si>
  <si>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</si>
  <si>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</si>
  <si>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</si>
  <si>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</si>
  <si>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</si>
  <si>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</si>
  <si>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</si>
  <si>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</si>
  <si>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</si>
  <si>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</si>
  <si>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</si>
  <si>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</si>
  <si>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</si>
  <si>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</si>
  <si>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</si>
  <si>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</si>
  <si>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</si>
  <si>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</si>
  <si>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</si>
  <si>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</si>
  <si>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</si>
  <si>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</si>
  <si>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</si>
  <si>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</si>
  <si>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</si>
  <si>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</si>
  <si>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</si>
  <si>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</si>
  <si>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</si>
  <si>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</si>
  <si>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</si>
  <si>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</si>
  <si>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</si>
  <si>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</si>
  <si>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</si>
  <si>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</si>
  <si>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</si>
  <si>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</si>
  <si>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</si>
  <si>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</si>
  <si>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</si>
  <si>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</si>
  <si>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</si>
  <si>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</si>
  <si>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</si>
  <si>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</si>
  <si>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</si>
  <si>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</si>
  <si>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</si>
  <si>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</si>
  <si>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</si>
  <si>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</si>
  <si>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</si>
  <si>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</si>
  <si>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</si>
  <si>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</si>
  <si>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</si>
  <si>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</si>
  <si>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</si>
  <si>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</si>
  <si>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</si>
  <si>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</si>
  <si>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</si>
  <si>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</si>
  <si>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</si>
  <si>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</si>
  <si>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</si>
  <si>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</si>
  <si>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</si>
  <si>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</si>
  <si>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</si>
  <si>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</si>
  <si>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</si>
  <si>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</si>
  <si>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</si>
  <si>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</si>
  <si>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</si>
  <si>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</si>
  <si>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</si>
  <si>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</si>
  <si>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</si>
  <si>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</si>
  <si>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</si>
  <si>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</si>
  <si>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</si>
  <si>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</si>
  <si>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</si>
  <si>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</si>
  <si>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</si>
  <si>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</si>
  <si>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</si>
  <si>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</si>
  <si>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</si>
  <si>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</si>
  <si>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</si>
  <si>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</si>
  <si>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</si>
  <si>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</si>
  <si>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</si>
  <si>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</si>
  <si>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</si>
  <si>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</si>
  <si>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</si>
  <si>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</si>
  <si>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</si>
  <si>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</si>
  <si>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</si>
  <si>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</si>
  <si>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</si>
  <si>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</si>
  <si>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</si>
  <si>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</si>
  <si>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</si>
  <si>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</si>
  <si>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</si>
  <si>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</si>
  <si>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</si>
  <si>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</si>
  <si>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</si>
  <si>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</si>
  <si>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</si>
  <si>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</si>
  <si>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</si>
  <si>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</si>
  <si>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</si>
  <si>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</si>
  <si>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</si>
  <si>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</si>
  <si>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</si>
  <si>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</si>
  <si>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</si>
  <si>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</si>
  <si>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</si>
  <si>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</si>
  <si>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</si>
  <si>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</si>
  <si>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</si>
  <si>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</si>
  <si>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</si>
  <si>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</si>
  <si>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</si>
  <si>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</si>
  <si>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</si>
  <si>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</si>
  <si>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</si>
  <si>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</si>
  <si>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</si>
  <si>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</si>
  <si>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</si>
  <si>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</si>
  <si>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</si>
  <si>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</si>
  <si>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</si>
  <si>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</si>
  <si>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</si>
  <si>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</si>
  <si>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</si>
  <si>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</si>
  <si>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</si>
  <si>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</si>
  <si>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</si>
  <si>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</si>
  <si>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</si>
  <si>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</si>
  <si>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</si>
  <si>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</si>
  <si>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</si>
  <si>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</si>
  <si>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</si>
  <si>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</si>
  <si>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</si>
  <si>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</si>
  <si>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</si>
  <si>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</si>
  <si>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</si>
  <si>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</si>
  <si>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</si>
  <si>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</si>
  <si>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</si>
  <si>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</si>
  <si>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</si>
  <si>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</si>
  <si>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</si>
  <si>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</si>
  <si>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</si>
  <si>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</si>
  <si>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</si>
  <si>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</si>
  <si>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</si>
  <si>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</si>
  <si>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</si>
  <si>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</si>
  <si>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</si>
  <si>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</si>
  <si>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</si>
  <si>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</si>
  <si>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</si>
  <si>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</si>
  <si>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</si>
  <si>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</si>
  <si>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</si>
  <si>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</si>
  <si>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</si>
  <si>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</si>
  <si>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</si>
  <si>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</si>
  <si>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</si>
  <si>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</si>
  <si>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</si>
  <si>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</si>
  <si>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</si>
  <si>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</si>
  <si>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</si>
  <si>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</si>
  <si>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</si>
  <si>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</si>
  <si>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</si>
  <si>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</si>
  <si>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</si>
  <si>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</si>
  <si>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</si>
  <si>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</si>
  <si>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</si>
  <si>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</si>
  <si>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</si>
  <si>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</si>
  <si>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</si>
  <si>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</si>
  <si>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</si>
  <si>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</si>
  <si>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</si>
  <si>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</si>
  <si>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</si>
  <si>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</si>
  <si>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</si>
  <si>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</si>
  <si>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</si>
  <si>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</si>
  <si>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</si>
  <si>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</si>
  <si>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</si>
  <si>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</si>
  <si>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</si>
  <si>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</si>
  <si>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</si>
  <si>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</si>
  <si>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</si>
  <si>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</si>
  <si>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</si>
  <si>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</si>
  <si>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</si>
  <si>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</si>
  <si>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</si>
  <si>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</si>
  <si>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</si>
  <si>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</si>
  <si>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</si>
  <si>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</si>
  <si>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</si>
  <si>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</si>
  <si>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</si>
  <si>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</si>
  <si>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</si>
  <si>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</si>
  <si>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</si>
  <si>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</si>
  <si>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</si>
  <si>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</si>
  <si>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</si>
  <si>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</si>
  <si>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</si>
  <si>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</si>
  <si>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</si>
  <si>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</si>
  <si>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</si>
  <si>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</si>
  <si>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</si>
  <si>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</si>
  <si>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</si>
  <si>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</si>
  <si>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</si>
  <si>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</si>
  <si>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</si>
  <si>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</si>
  <si>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</si>
  <si>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</si>
  <si>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</si>
  <si>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</si>
  <si>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</si>
  <si>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</si>
  <si>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</si>
  <si>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</si>
  <si>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</si>
  <si>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</si>
  <si>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</si>
  <si>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</si>
  <si>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</si>
  <si>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</si>
  <si>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</si>
  <si>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</si>
  <si>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</si>
  <si>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</si>
  <si>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</si>
  <si>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</si>
  <si>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</si>
  <si>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</si>
  <si>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</si>
  <si>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</si>
  <si>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</si>
  <si>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</si>
  <si>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</si>
  <si>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</si>
  <si>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</si>
  <si>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</si>
  <si>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</si>
  <si>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</si>
  <si>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</si>
  <si>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</si>
  <si>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</si>
  <si>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</si>
  <si>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</si>
  <si>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</si>
  <si>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</si>
  <si>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</si>
  <si>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</si>
  <si>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</si>
  <si>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</si>
  <si>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</si>
  <si>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</si>
  <si>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</si>
  <si>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</si>
  <si>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</si>
  <si>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</si>
  <si>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</si>
  <si>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</si>
  <si>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</si>
  <si>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</si>
  <si>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</si>
  <si>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</si>
  <si>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</si>
  <si>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</si>
  <si>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</si>
  <si>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</si>
  <si>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</si>
  <si>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</si>
  <si>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</si>
  <si>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</si>
  <si>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</si>
  <si>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</si>
  <si>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</si>
  <si>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</si>
  <si>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</si>
  <si>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</si>
  <si>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</si>
  <si>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</si>
  <si>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</si>
  <si>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</si>
  <si>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</si>
  <si>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</si>
  <si>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</si>
  <si>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</si>
  <si>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</si>
  <si>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</si>
  <si>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</si>
  <si>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</si>
  <si>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</si>
  <si>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</si>
  <si>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</si>
  <si>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</si>
  <si>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</si>
  <si>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</si>
  <si>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</si>
  <si>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</si>
  <si>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</si>
  <si>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</si>
  <si>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</si>
  <si>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</si>
  <si>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</si>
  <si>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</si>
  <si>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</si>
  <si>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</si>
  <si>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</si>
  <si>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</si>
  <si>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</si>
  <si>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</si>
  <si>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</si>
  <si>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</si>
  <si>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</si>
  <si>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</si>
  <si>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</si>
  <si>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</si>
  <si>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</si>
  <si>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</si>
  <si>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</si>
  <si>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</si>
  <si>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</si>
  <si>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</si>
  <si>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</si>
  <si>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</si>
  <si>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</si>
  <si>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</si>
  <si>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</si>
  <si>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</si>
  <si>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</si>
  <si>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</si>
  <si>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</si>
  <si>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</si>
  <si>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</si>
  <si>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</si>
  <si>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</si>
  <si>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</si>
  <si>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</si>
  <si>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</si>
  <si>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</si>
  <si>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</si>
  <si>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</si>
  <si>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</si>
  <si>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</si>
  <si>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</si>
  <si>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</si>
  <si>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</si>
  <si>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</si>
  <si>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</si>
  <si>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</si>
  <si>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</si>
  <si>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</si>
  <si>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</si>
  <si>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</si>
  <si>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</si>
  <si>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</si>
  <si>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</si>
  <si>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</si>
  <si>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</si>
  <si>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</si>
  <si>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</si>
  <si>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</si>
  <si>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</si>
  <si>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</si>
  <si>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</si>
  <si>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</si>
  <si>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</si>
  <si>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</si>
  <si>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</si>
  <si>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</si>
  <si>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</si>
  <si>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</si>
  <si>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</si>
  <si>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</si>
  <si>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</si>
  <si>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</si>
  <si>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</si>
  <si>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</si>
  <si>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</si>
  <si>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</si>
  <si>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</si>
  <si>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</si>
  <si>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</si>
  <si>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</si>
  <si>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</si>
  <si>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</si>
  <si>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</si>
  <si>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</si>
  <si>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</si>
  <si>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</si>
  <si>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</si>
  <si>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</si>
  <si>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</si>
  <si>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</si>
  <si>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</si>
  <si>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</si>
  <si>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</si>
  <si>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</si>
  <si>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</si>
  <si>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</si>
  <si>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</si>
  <si>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</si>
  <si>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</si>
  <si>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</si>
  <si>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</si>
  <si>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</si>
  <si>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</si>
  <si>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</si>
  <si>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</si>
  <si>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</si>
  <si>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</si>
  <si>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</si>
  <si>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</si>
  <si>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</si>
  <si>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</si>
  <si>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</si>
  <si>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</si>
  <si>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</si>
  <si>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</si>
  <si>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</si>
  <si>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</si>
  <si>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</si>
  <si>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</si>
  <si>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</si>
  <si>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</si>
  <si>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</si>
  <si>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</si>
  <si>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</si>
  <si>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</si>
  <si>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</si>
  <si>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</si>
  <si>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</si>
  <si>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</si>
  <si>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</si>
  <si>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</si>
  <si>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</si>
  <si>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</si>
  <si>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</si>
  <si>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</si>
  <si>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</si>
  <si>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</si>
  <si>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</si>
  <si>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</si>
  <si>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</si>
  <si>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</si>
  <si>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</si>
  <si>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</si>
  <si>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</si>
  <si>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</si>
  <si>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</si>
  <si>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</si>
  <si>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</si>
  <si>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</si>
  <si>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</si>
  <si>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</si>
  <si>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</si>
  <si>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</si>
  <si>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</si>
  <si>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</si>
  <si>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</si>
  <si>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</si>
  <si>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</si>
  <si>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</si>
  <si>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</si>
  <si>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</si>
  <si>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</si>
  <si>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</si>
  <si>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</si>
  <si>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</si>
  <si>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</si>
  <si>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</si>
  <si>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</si>
  <si>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</si>
  <si>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</si>
  <si>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</si>
  <si>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</si>
  <si>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</si>
  <si>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</si>
  <si>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</si>
  <si>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</si>
  <si>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</si>
  <si>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</si>
  <si>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</si>
  <si>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</si>
  <si>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</si>
  <si>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</si>
  <si>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</si>
  <si>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</si>
  <si>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</si>
  <si>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</si>
  <si>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</si>
  <si>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</si>
  <si>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</si>
  <si>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</si>
  <si>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</si>
  <si>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</si>
  <si>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</si>
  <si>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</si>
  <si>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</si>
  <si>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</si>
  <si>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</si>
  <si>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</si>
  <si>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</si>
  <si>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</si>
  <si>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</si>
  <si>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</si>
  <si>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</si>
  <si>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</si>
  <si>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</si>
  <si>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</si>
  <si>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</si>
  <si>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</si>
  <si>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</si>
  <si>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</si>
  <si>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</si>
  <si>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</si>
  <si>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</si>
  <si>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</si>
  <si>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</si>
  <si>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</si>
  <si>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</si>
  <si>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</si>
  <si>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</si>
  <si>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</si>
  <si>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</si>
  <si>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</si>
  <si>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</si>
  <si>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</si>
  <si>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</si>
  <si>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</si>
  <si>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</si>
  <si>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</si>
  <si>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</si>
  <si>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</si>
  <si>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</si>
  <si>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</si>
  <si>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</si>
  <si>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</si>
  <si>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</si>
  <si>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</si>
  <si>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</si>
  <si>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</si>
  <si>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</si>
  <si>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</si>
  <si>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</si>
  <si>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</si>
  <si>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</si>
  <si>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</si>
  <si>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</si>
  <si>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</si>
  <si>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</si>
  <si>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</si>
  <si>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</si>
  <si>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</si>
  <si>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</si>
  <si>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</si>
  <si>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</si>
  <si>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</si>
  <si>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</si>
  <si>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</si>
  <si>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</si>
  <si>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</si>
  <si>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</si>
  <si>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</si>
  <si>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</si>
  <si>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</si>
  <si>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</si>
  <si>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</si>
  <si>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</si>
  <si>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</si>
  <si>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</si>
  <si>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</si>
  <si>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</si>
  <si>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</si>
  <si>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</si>
  <si>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</si>
  <si>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</si>
  <si>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</si>
  <si>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</si>
  <si>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</si>
  <si>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</si>
  <si>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</si>
  <si>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</si>
  <si>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</si>
  <si>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</si>
  <si>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</si>
  <si>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</si>
  <si>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</si>
  <si>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</si>
  <si>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</si>
  <si>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</si>
  <si>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</si>
  <si>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</si>
  <si>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</si>
  <si>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</si>
  <si>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</si>
  <si>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</si>
  <si>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</si>
  <si>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</si>
  <si>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</si>
  <si>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</si>
  <si>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</si>
  <si>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</si>
  <si>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</si>
  <si>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</si>
  <si>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</si>
  <si>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</si>
  <si>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</si>
  <si>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</si>
  <si>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</si>
  <si>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</si>
  <si>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</si>
  <si>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</si>
  <si>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</si>
  <si>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</si>
  <si>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</si>
  <si>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</si>
  <si>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</si>
  <si>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</si>
  <si>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</si>
  <si>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</si>
  <si>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</si>
  <si>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</si>
  <si>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</si>
  <si>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</si>
  <si>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</si>
  <si>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</si>
  <si>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</si>
  <si>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</si>
  <si>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</si>
  <si>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</si>
  <si>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</si>
  <si>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</si>
  <si>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</si>
  <si>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</si>
  <si>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</si>
  <si>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</si>
  <si>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</si>
  <si>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</si>
  <si>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</si>
  <si>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</si>
  <si>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</si>
  <si>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</si>
  <si>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</si>
  <si>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</si>
  <si>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</si>
  <si>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</si>
  <si>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</si>
  <si>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</si>
  <si>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</si>
  <si>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</si>
  <si>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</si>
  <si>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</si>
  <si>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</si>
  <si>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</si>
  <si>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</si>
  <si>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</si>
  <si>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</si>
  <si>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</si>
  <si>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</si>
  <si>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</si>
  <si>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</si>
  <si>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</si>
  <si>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</si>
  <si>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</si>
  <si>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</si>
  <si>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</si>
  <si>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</si>
  <si>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</si>
  <si>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</si>
  <si>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</si>
  <si>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</si>
  <si>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</si>
  <si>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</si>
  <si>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</si>
  <si>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</si>
  <si>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</si>
  <si>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</si>
  <si>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</si>
  <si>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</si>
  <si>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</si>
  <si>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</si>
  <si>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</si>
  <si>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</si>
  <si>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</si>
  <si>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</si>
  <si>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</si>
  <si>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</si>
  <si>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</si>
  <si>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</si>
  <si>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</si>
  <si>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</si>
  <si>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</si>
  <si>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</si>
  <si>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</si>
  <si>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</si>
  <si>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</si>
  <si>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</si>
  <si>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</si>
  <si>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</si>
  <si>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</si>
  <si>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</si>
  <si>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</si>
  <si>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</si>
  <si>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</si>
  <si>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</si>
  <si>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</si>
  <si>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</si>
  <si>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</si>
  <si>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</si>
  <si>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</si>
  <si>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</si>
  <si>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</si>
  <si>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</si>
  <si>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</si>
  <si>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</si>
  <si>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</si>
  <si>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</si>
  <si>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</si>
  <si>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</si>
  <si>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</si>
  <si>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</si>
  <si>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</si>
  <si>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</si>
  <si>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</si>
  <si>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</si>
  <si>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</si>
  <si>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</si>
  <si>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</si>
  <si>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</si>
  <si>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</si>
  <si>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</si>
  <si>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</si>
  <si>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</si>
  <si>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</si>
  <si>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</si>
  <si>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</si>
  <si>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</si>
  <si>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</si>
  <si>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</si>
  <si>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</si>
  <si>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</si>
  <si>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</si>
  <si>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</si>
  <si>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</si>
  <si>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</si>
  <si>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</si>
  <si>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</si>
  <si>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</si>
  <si>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</si>
  <si>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</si>
  <si>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</si>
  <si>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</si>
  <si>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</si>
  <si>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</si>
  <si>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</si>
  <si>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</si>
  <si>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</si>
  <si>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</si>
  <si>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</si>
  <si>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</si>
  <si>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</si>
  <si>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</si>
  <si>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</si>
  <si>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</si>
  <si>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</si>
  <si>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</si>
  <si>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</si>
  <si>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</si>
  <si>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</si>
  <si>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</si>
  <si>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</si>
  <si>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</si>
  <si>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</si>
  <si>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</si>
  <si>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</si>
  <si>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</si>
  <si>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</si>
  <si>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</si>
  <si>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</si>
  <si>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</si>
  <si>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</si>
  <si>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</si>
  <si>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</si>
  <si>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</si>
  <si>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</si>
  <si>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</si>
  <si>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</si>
  <si>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</si>
  <si>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</si>
  <si>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</si>
  <si>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</si>
  <si>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</si>
  <si>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</si>
  <si>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</si>
  <si>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</si>
  <si>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</si>
  <si>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</si>
  <si>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</si>
  <si>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</si>
  <si>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</si>
  <si>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</si>
  <si>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</si>
  <si>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</si>
  <si>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</si>
  <si>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</si>
  <si>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</si>
  <si>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</si>
  <si>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</si>
  <si>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</si>
  <si>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</si>
  <si>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</si>
  <si>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</si>
  <si>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</si>
  <si>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</si>
  <si>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</si>
  <si>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</si>
  <si>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</si>
  <si>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</si>
  <si>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</si>
  <si>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</si>
  <si>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</si>
  <si>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</si>
  <si>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</si>
  <si>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</si>
  <si>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</si>
  <si>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</si>
  <si>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</si>
  <si>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</si>
  <si>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</si>
  <si>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</si>
  <si>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</si>
  <si>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</si>
  <si>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</si>
  <si>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</si>
  <si>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</si>
  <si>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</si>
  <si>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</si>
  <si>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</si>
  <si>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</si>
  <si>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</si>
  <si>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</si>
  <si>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</si>
  <si>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</si>
  <si>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</si>
  <si>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</si>
  <si>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</si>
  <si>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</si>
  <si>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</si>
  <si>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</si>
  <si>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</si>
  <si>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</si>
  <si>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</si>
  <si>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</si>
  <si>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</si>
  <si>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</si>
  <si>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</si>
  <si>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</si>
  <si>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</si>
  <si>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</si>
  <si>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</si>
  <si>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</si>
  <si>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</si>
  <si>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</si>
  <si>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</si>
  <si>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</si>
  <si>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</si>
  <si>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</si>
  <si>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</si>
  <si>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</si>
  <si>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</si>
  <si>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</si>
  <si>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</si>
  <si>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</si>
  <si>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</si>
  <si>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</si>
  <si>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</si>
  <si>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</si>
  <si>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</si>
  <si>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</si>
  <si>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</si>
  <si>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</si>
  <si>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</si>
  <si>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</si>
  <si>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</si>
  <si>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</si>
  <si>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</si>
  <si>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</si>
  <si>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</si>
  <si>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</si>
  <si>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</si>
  <si>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</si>
  <si>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</si>
  <si>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</si>
  <si>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</si>
  <si>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</si>
  <si>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</si>
  <si>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</si>
  <si>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</si>
  <si>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</si>
  <si>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</si>
  <si>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</si>
  <si>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</si>
  <si>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</si>
  <si>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</si>
  <si>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</si>
  <si>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</si>
  <si>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</si>
  <si>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</si>
  <si>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</si>
  <si>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</si>
  <si>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</si>
  <si>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</si>
  <si>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</si>
  <si>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</si>
  <si>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</si>
  <si>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</si>
  <si>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</si>
  <si>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</si>
  <si>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</si>
  <si>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</si>
  <si>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</si>
  <si>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</si>
  <si>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</si>
  <si>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</si>
  <si>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</si>
  <si>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</si>
  <si>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</si>
  <si>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</si>
  <si>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</si>
  <si>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</si>
  <si>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</si>
  <si>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</si>
  <si>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</si>
  <si>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</si>
  <si>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</si>
  <si>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</si>
  <si>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</si>
  <si>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</si>
  <si>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</si>
  <si>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</si>
  <si>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</si>
  <si>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</si>
  <si>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</si>
  <si>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</si>
  <si>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</si>
  <si>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</si>
  <si>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</si>
  <si>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</si>
  <si>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</si>
  <si>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</si>
  <si>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</si>
  <si>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</si>
  <si>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</si>
  <si>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</si>
  <si>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</si>
  <si>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</si>
  <si>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</si>
  <si>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</si>
  <si>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</si>
  <si>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</si>
  <si>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</si>
  <si>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</si>
  <si>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</si>
  <si>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</si>
  <si>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</si>
  <si>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</si>
  <si>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</si>
  <si>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</si>
  <si>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</si>
  <si>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</si>
  <si>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</si>
  <si>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</si>
  <si>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</si>
  <si>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</si>
  <si>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</si>
  <si>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</si>
  <si>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</si>
  <si>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</si>
  <si>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</si>
  <si>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</si>
  <si>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</si>
  <si>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</si>
  <si>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</si>
  <si>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</si>
  <si>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</si>
  <si>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</si>
  <si>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</si>
  <si>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</si>
  <si>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</si>
  <si>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</si>
  <si>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</si>
  <si>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</si>
  <si>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</si>
  <si>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</si>
  <si>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</si>
  <si>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</si>
  <si>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</si>
  <si>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</si>
  <si>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</si>
  <si>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</si>
  <si>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</si>
  <si>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</si>
  <si>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</si>
  <si>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</si>
  <si>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</si>
  <si>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</si>
  <si>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</si>
  <si>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</si>
  <si>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</si>
  <si>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</si>
  <si>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</si>
  <si>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</si>
  <si>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</si>
  <si>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</si>
  <si>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</si>
  <si>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</si>
  <si>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</si>
  <si>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</si>
  <si>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</si>
  <si>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</si>
  <si>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</si>
  <si>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</si>
  <si>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</si>
  <si>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</si>
  <si>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</si>
  <si>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</si>
  <si>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</si>
  <si>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</si>
  <si>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</si>
  <si>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</si>
  <si>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</si>
  <si>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</si>
  <si>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</si>
  <si>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</si>
  <si>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</si>
  <si>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</si>
  <si>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</si>
  <si>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</si>
  <si>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</si>
  <si>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</si>
  <si>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</si>
  <si>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</si>
  <si>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</si>
  <si>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</si>
  <si>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</si>
  <si>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</si>
  <si>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</si>
  <si>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</si>
  <si>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</si>
  <si>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</si>
  <si>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</si>
  <si>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</si>
  <si>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</si>
  <si>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</si>
  <si>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</si>
  <si>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</si>
  <si>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</si>
  <si>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</si>
  <si>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</si>
  <si>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</si>
  <si>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</si>
  <si>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</si>
  <si>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</si>
  <si>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</si>
  <si>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</si>
  <si>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</si>
  <si>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</si>
  <si>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</si>
  <si>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</si>
  <si>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</si>
  <si>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</si>
  <si>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</si>
  <si>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</si>
  <si>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</si>
  <si>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</si>
  <si>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</si>
  <si>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</si>
  <si>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</si>
  <si>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</si>
  <si>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</si>
  <si>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</si>
  <si>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</si>
  <si>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</si>
  <si>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</si>
  <si>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</si>
  <si>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</si>
  <si>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</si>
  <si>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</si>
  <si>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</si>
  <si>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</si>
  <si>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</si>
  <si>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</si>
  <si>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</si>
  <si>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</si>
  <si>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</si>
  <si>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</si>
  <si>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</si>
  <si>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</si>
  <si>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</si>
  <si>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</si>
  <si>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</si>
  <si>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</si>
  <si>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</si>
  <si>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</si>
  <si>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</si>
  <si>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</si>
  <si>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</si>
  <si>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</si>
  <si>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</si>
  <si>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</si>
  <si>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</si>
  <si>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</si>
  <si>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</si>
  <si>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</si>
  <si>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</si>
  <si>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</si>
  <si>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</si>
  <si>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</si>
  <si>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</si>
  <si>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</si>
  <si>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</si>
  <si>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</si>
  <si>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</si>
  <si>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</si>
  <si>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</si>
  <si>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</si>
  <si>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</si>
  <si>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</si>
  <si>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</si>
  <si>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</si>
  <si>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</si>
  <si>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</si>
  <si>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</si>
  <si>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</si>
  <si>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</si>
  <si>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</si>
  <si>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</si>
  <si>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</si>
  <si>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</si>
  <si>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</si>
  <si>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</si>
  <si>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</si>
  <si>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</si>
  <si>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</si>
  <si>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</si>
  <si>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</si>
  <si>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</si>
  <si>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</si>
  <si>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</si>
  <si>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</si>
  <si>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</si>
  <si>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</si>
  <si>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</si>
  <si>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</si>
  <si>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</si>
  <si>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</si>
  <si>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</si>
  <si>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</si>
  <si>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</si>
  <si>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</si>
  <si>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</si>
  <si>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</si>
  <si>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</si>
  <si>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</si>
  <si>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</si>
  <si>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</si>
  <si>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</si>
  <si>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</si>
  <si>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</si>
  <si>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</si>
  <si>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</si>
  <si>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</si>
  <si>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</si>
  <si>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</si>
  <si>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</si>
  <si>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</si>
  <si>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</si>
  <si>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</si>
  <si>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</si>
  <si>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</si>
  <si>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</si>
  <si>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</si>
  <si>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</si>
  <si>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</si>
  <si>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</si>
  <si>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</si>
  <si>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</si>
  <si>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</si>
  <si>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</si>
  <si>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</si>
  <si>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</si>
  <si>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</si>
  <si>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</si>
  <si>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</si>
  <si>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</si>
  <si>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</si>
  <si>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</si>
  <si>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</si>
  <si>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</si>
  <si>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</si>
  <si>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</si>
  <si>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</si>
  <si>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</si>
  <si>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</si>
  <si>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</si>
  <si>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</si>
  <si>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</si>
  <si>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</si>
  <si>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</si>
  <si>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</si>
  <si>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</si>
  <si>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</si>
  <si>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</si>
  <si>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</si>
  <si>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</si>
  <si>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</si>
  <si>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</si>
  <si>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</si>
  <si>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</si>
  <si>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</si>
  <si>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</si>
  <si>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</si>
  <si>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</si>
  <si>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</si>
  <si>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</si>
  <si>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</si>
  <si>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</si>
  <si>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</si>
  <si>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</si>
  <si>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</si>
  <si>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</si>
  <si>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</si>
  <si>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</si>
  <si>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</si>
  <si>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</si>
  <si>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</si>
  <si>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</si>
  <si>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</si>
  <si>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</si>
  <si>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</si>
  <si>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</si>
  <si>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</si>
  <si>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</si>
  <si>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</si>
  <si>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</si>
  <si>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</si>
  <si>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</si>
  <si>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</si>
  <si>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</si>
  <si>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</si>
  <si>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</si>
  <si>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</si>
  <si>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</si>
  <si>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</si>
  <si>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</si>
  <si>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</si>
  <si>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</si>
  <si>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</si>
  <si>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</si>
  <si>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</si>
  <si>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</si>
  <si>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</si>
  <si>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</si>
  <si>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</si>
  <si>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</si>
  <si>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</si>
  <si>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</si>
  <si>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</si>
  <si>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</si>
  <si>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</si>
  <si>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</si>
  <si>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</si>
  <si>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</si>
  <si>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</si>
  <si>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</si>
  <si>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</si>
  <si>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</si>
  <si>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</si>
  <si>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</si>
  <si>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</si>
  <si>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</si>
  <si>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</si>
  <si>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</si>
  <si>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</si>
  <si>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</si>
  <si>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</si>
  <si>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</si>
  <si>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</si>
  <si>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</si>
  <si>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</si>
  <si>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</si>
  <si>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</si>
  <si>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</si>
  <si>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</si>
  <si>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</si>
  <si>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</si>
  <si>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</si>
  <si>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</si>
  <si>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</si>
  <si>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</si>
  <si>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</si>
  <si>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</si>
  <si>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</si>
  <si>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</si>
  <si>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</si>
  <si>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</si>
  <si>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</si>
  <si>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</si>
  <si>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</si>
  <si>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</si>
  <si>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</si>
  <si>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</si>
  <si>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</si>
  <si>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</si>
  <si>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</si>
  <si>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</si>
  <si>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</si>
  <si>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</si>
  <si>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</si>
  <si>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</si>
  <si>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</si>
  <si>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</si>
  <si>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</si>
  <si>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</si>
  <si>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</si>
  <si>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</si>
  <si>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</si>
  <si>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</si>
  <si>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</si>
  <si>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</si>
  <si>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</si>
  <si>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</si>
  <si>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</si>
  <si>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</si>
  <si>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</si>
  <si>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</si>
  <si>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</si>
  <si>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</si>
  <si>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</si>
  <si>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</si>
  <si>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</si>
  <si>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</si>
  <si>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</si>
  <si>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</si>
  <si>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</si>
  <si>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</si>
  <si>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</si>
  <si>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</si>
  <si>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</si>
  <si>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</si>
  <si>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</si>
  <si>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</si>
  <si>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</si>
  <si>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</si>
  <si>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</si>
  <si>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</si>
  <si>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</si>
  <si>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</si>
  <si>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</si>
  <si>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</si>
  <si>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</si>
  <si>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</si>
  <si>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</si>
  <si>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</si>
  <si>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</si>
  <si>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</si>
  <si>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</si>
  <si>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</si>
  <si>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</si>
  <si>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</si>
  <si>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</si>
  <si>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</si>
  <si>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</si>
  <si>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</si>
  <si>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</si>
  <si>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</si>
  <si>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</si>
  <si>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</si>
  <si>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</si>
  <si>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</si>
  <si>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</si>
  <si>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</si>
  <si>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</si>
  <si>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</si>
  <si>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</si>
  <si>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</si>
  <si>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</si>
  <si>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</si>
  <si>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</si>
  <si>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</si>
  <si>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</si>
  <si>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</si>
  <si>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</si>
  <si>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</si>
  <si>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</si>
  <si>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</si>
  <si>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</si>
  <si>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</si>
  <si>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</si>
  <si>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</si>
  <si>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</si>
  <si>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</si>
  <si>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</si>
  <si>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</si>
  <si>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</si>
  <si>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</si>
  <si>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</si>
  <si>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</si>
  <si>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</si>
  <si>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</si>
  <si>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</si>
  <si>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</si>
  <si>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</si>
  <si>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</si>
  <si>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</si>
  <si>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</si>
  <si>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</si>
  <si>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</si>
  <si>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</si>
  <si>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</si>
  <si>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</si>
  <si>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</si>
  <si>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</si>
  <si>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</si>
  <si>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</si>
  <si>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</si>
  <si>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</si>
  <si>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</si>
  <si>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</si>
  <si>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</si>
  <si>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</si>
  <si>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</si>
  <si>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</si>
  <si>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</si>
  <si>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</si>
  <si>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</si>
  <si>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</si>
  <si>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</si>
  <si>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</si>
  <si>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</si>
  <si>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</si>
  <si>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</si>
  <si>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</si>
  <si>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</si>
  <si>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</si>
  <si>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</si>
  <si>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</si>
  <si>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</si>
  <si>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</si>
  <si>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</si>
  <si>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</si>
  <si>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</si>
  <si>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</si>
  <si>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</si>
  <si>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</si>
  <si>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</si>
  <si>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</si>
  <si>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</si>
  <si>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</si>
  <si>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</si>
  <si>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</si>
  <si>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</si>
  <si>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</si>
  <si>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</si>
  <si>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</si>
  <si>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</si>
  <si>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</si>
  <si>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</si>
  <si>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</si>
  <si>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</si>
  <si>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</si>
  <si>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</si>
  <si>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</si>
  <si>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</si>
  <si>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</si>
  <si>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</si>
  <si>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</si>
  <si>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</si>
  <si>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</si>
  <si>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</si>
  <si>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</si>
  <si>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</si>
  <si>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</si>
  <si>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</si>
  <si>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</si>
  <si>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</si>
  <si>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</si>
  <si>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</si>
  <si>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</si>
  <si>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</si>
  <si>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</si>
  <si>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</si>
  <si>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</si>
  <si>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</si>
  <si>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</si>
  <si>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</si>
  <si>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</si>
  <si>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</si>
  <si>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</si>
  <si>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</si>
  <si>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</si>
  <si>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</si>
  <si>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</si>
  <si>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</si>
  <si>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</si>
  <si>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</si>
  <si>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</si>
  <si>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</si>
  <si>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</si>
  <si>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</si>
  <si>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</si>
  <si>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</si>
  <si>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</si>
  <si>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</si>
  <si>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</si>
  <si>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</si>
  <si>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</si>
  <si>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</si>
  <si>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</si>
  <si>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</si>
  <si>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</si>
  <si>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</si>
  <si>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</si>
  <si>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</si>
  <si>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</si>
  <si>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</si>
  <si>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</si>
  <si>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</si>
  <si>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</si>
  <si>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</si>
  <si>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</si>
  <si>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</si>
  <si>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</si>
  <si>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</si>
  <si>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</si>
  <si>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</si>
  <si>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</si>
  <si>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</si>
  <si>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</si>
  <si>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</si>
  <si>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</si>
  <si>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</si>
  <si>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</si>
  <si>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</si>
  <si>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</si>
  <si>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</si>
  <si>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</si>
  <si>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</si>
  <si>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</si>
  <si>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</si>
  <si>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</si>
  <si>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</si>
  <si>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</si>
  <si>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</si>
  <si>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</si>
  <si>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</si>
  <si>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</si>
  <si>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</si>
  <si>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</si>
  <si>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</si>
  <si>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</si>
  <si>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</si>
  <si>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</si>
  <si>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</si>
  <si>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</si>
  <si>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</si>
  <si>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</si>
  <si>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</si>
  <si>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</si>
  <si>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</si>
  <si>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</si>
  <si>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</si>
  <si>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</si>
  <si>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</si>
  <si>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</si>
  <si>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</si>
  <si>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</si>
  <si>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</si>
  <si>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</si>
  <si>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</si>
  <si>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</si>
  <si>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</si>
  <si>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</si>
  <si>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</si>
  <si>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</si>
  <si>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</si>
  <si>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</si>
  <si>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</si>
  <si>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</si>
  <si>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</si>
  <si>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</si>
  <si>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</si>
  <si>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</si>
  <si>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</si>
  <si>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</si>
  <si>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</si>
  <si>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</si>
  <si>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</si>
  <si>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</si>
  <si>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</si>
  <si>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</si>
  <si>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</si>
  <si>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</si>
  <si>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</si>
  <si>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</si>
  <si>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</si>
  <si>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</si>
  <si>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</si>
  <si>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</si>
  <si>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</si>
  <si>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</si>
  <si>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</si>
  <si>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</si>
  <si>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</si>
  <si>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</si>
  <si>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</si>
  <si>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</si>
  <si>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</si>
  <si>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</si>
  <si>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</si>
  <si>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</si>
  <si>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</si>
  <si>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</si>
  <si>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</si>
  <si>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</si>
  <si>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</si>
  <si>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</si>
  <si>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</si>
  <si>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</si>
  <si>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</si>
  <si>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</si>
  <si>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</si>
  <si>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</si>
  <si>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</si>
  <si>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</si>
  <si>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</si>
  <si>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</si>
  <si>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</si>
  <si>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</si>
  <si>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</si>
  <si>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</si>
  <si>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</si>
  <si>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</si>
  <si>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</si>
  <si>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</si>
  <si>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</si>
  <si>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</si>
  <si>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</si>
  <si>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</si>
  <si>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</si>
  <si>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</si>
  <si>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</si>
  <si>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</si>
  <si>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</si>
  <si>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</si>
  <si>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</si>
  <si>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</si>
  <si>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</si>
  <si>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</si>
  <si>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</si>
  <si>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</si>
  <si>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</si>
  <si>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</si>
  <si>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</si>
  <si>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</si>
  <si>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</si>
  <si>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</si>
  <si>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</si>
  <si>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</si>
  <si>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</si>
  <si>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</si>
  <si>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</si>
  <si>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</si>
  <si>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</si>
  <si>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</si>
  <si>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</si>
  <si>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</si>
  <si>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</si>
  <si>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</si>
  <si>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</si>
  <si>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</si>
  <si>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</si>
  <si>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</si>
  <si>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</si>
  <si>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</si>
  <si>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</si>
  <si>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</si>
  <si>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</si>
  <si>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</si>
  <si>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</si>
  <si>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</si>
  <si>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</si>
  <si>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</si>
  <si>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</si>
  <si>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</si>
  <si>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</si>
  <si>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</si>
  <si>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</si>
  <si>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</si>
  <si>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</si>
  <si>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</si>
  <si>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</si>
  <si>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</si>
  <si>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</si>
  <si>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</si>
  <si>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</si>
  <si>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</si>
  <si>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</si>
  <si>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</si>
  <si>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</si>
  <si>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</si>
  <si>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</si>
  <si>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</si>
  <si>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</si>
  <si>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</si>
  <si>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</si>
  <si>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</si>
  <si>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</si>
  <si>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</si>
  <si>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</si>
  <si>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</si>
  <si>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</si>
  <si>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</si>
  <si>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</si>
  <si>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</si>
  <si>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</si>
  <si>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</si>
  <si>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</si>
  <si>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</si>
  <si>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</si>
  <si>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</si>
  <si>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</si>
  <si>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</si>
  <si>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</si>
  <si>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</si>
  <si>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</si>
  <si>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</si>
  <si>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</si>
  <si>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</si>
  <si>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</si>
  <si>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</si>
  <si>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</si>
  <si>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</si>
  <si>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</si>
  <si>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</si>
  <si>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</si>
  <si>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</si>
  <si>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</si>
  <si>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</si>
  <si>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</si>
  <si>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</si>
  <si>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</si>
  <si>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</si>
  <si>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</si>
  <si>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</si>
  <si>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</si>
  <si>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</si>
  <si>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</si>
  <si>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</si>
  <si>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</si>
  <si>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</si>
  <si>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</si>
  <si>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</si>
  <si>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</si>
  <si>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</si>
  <si>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</si>
  <si>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</si>
  <si>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</si>
  <si>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</si>
  <si>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</si>
  <si>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</si>
  <si>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</si>
  <si>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</si>
  <si>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</si>
  <si>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</si>
  <si>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</si>
  <si>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</si>
  <si>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</si>
  <si>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</si>
  <si>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</si>
  <si>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</si>
  <si>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</si>
  <si>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</si>
  <si>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</si>
  <si>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</si>
  <si>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</si>
  <si>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</si>
  <si>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</si>
  <si>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</si>
  <si>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</si>
  <si>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</si>
  <si>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</si>
  <si>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</si>
  <si>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</si>
  <si>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</si>
  <si>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</si>
  <si>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</si>
  <si>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</si>
  <si>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</si>
  <si>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</si>
  <si>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</si>
  <si>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</si>
  <si>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</si>
  <si>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</si>
  <si>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</si>
  <si>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</si>
  <si>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</si>
  <si>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</si>
  <si>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</si>
  <si>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</si>
  <si>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</si>
  <si>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</si>
  <si>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</si>
  <si>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</si>
  <si>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</si>
  <si>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</si>
  <si>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</si>
  <si>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</si>
  <si>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</si>
  <si>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</si>
  <si>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</si>
  <si>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</si>
  <si>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</si>
  <si>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</si>
  <si>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</si>
  <si>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</si>
  <si>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</si>
  <si>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</si>
  <si>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</si>
  <si>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</si>
  <si>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</si>
  <si>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</si>
  <si>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</si>
  <si>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</si>
  <si>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</si>
  <si>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</si>
  <si>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</si>
  <si>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</si>
  <si>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</si>
  <si>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</si>
  <si>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</si>
  <si>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</si>
  <si>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</si>
  <si>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</si>
  <si>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</si>
  <si>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</si>
  <si>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</si>
  <si>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</si>
  <si>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</si>
  <si>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</si>
  <si>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</si>
  <si>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</si>
  <si>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</si>
  <si>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</si>
  <si>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</si>
  <si>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</si>
  <si>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</si>
  <si>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</si>
  <si>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</si>
  <si>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</si>
  <si>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</si>
  <si>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</si>
  <si>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</si>
  <si>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</si>
  <si>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</si>
  <si>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</si>
  <si>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</si>
  <si>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</si>
  <si>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</si>
  <si>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</si>
  <si>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</si>
  <si>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</si>
  <si>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</si>
  <si>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</si>
  <si>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</si>
  <si>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</si>
  <si>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</si>
  <si>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</si>
  <si>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</si>
  <si>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</si>
  <si>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</si>
  <si>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</si>
  <si>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</si>
  <si>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</si>
  <si>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</si>
  <si>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</si>
  <si>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</si>
  <si>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</si>
  <si>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</si>
  <si>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</si>
  <si>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</si>
  <si>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</si>
  <si>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</si>
  <si>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</si>
  <si>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</si>
  <si>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</si>
  <si>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</si>
  <si>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</si>
  <si>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</si>
  <si>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</si>
  <si>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</si>
  <si>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</si>
  <si>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</si>
  <si>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</si>
  <si>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</si>
  <si>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</si>
  <si>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</si>
  <si>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</si>
  <si>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</si>
  <si>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</si>
  <si>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</si>
  <si>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</si>
  <si>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</si>
  <si>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</si>
  <si>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</si>
  <si>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</si>
  <si>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</si>
  <si>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</si>
  <si>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</si>
  <si>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</si>
  <si>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</si>
  <si>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</si>
  <si>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</si>
  <si>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</si>
  <si>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</si>
  <si>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</si>
  <si>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</si>
  <si>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</si>
  <si>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</si>
  <si>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</si>
  <si>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</si>
  <si>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</si>
  <si>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</si>
  <si>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</si>
  <si>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</si>
  <si>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</si>
  <si>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</si>
  <si>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</si>
  <si>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</si>
  <si>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</si>
  <si>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</si>
  <si>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</si>
  <si>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</si>
  <si>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</si>
  <si>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</si>
  <si>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</si>
  <si>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</si>
  <si>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</si>
  <si>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</si>
  <si>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</si>
  <si>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</si>
  <si>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</si>
  <si>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</si>
  <si>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</si>
  <si>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</si>
  <si>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</si>
  <si>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</si>
  <si>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</si>
  <si>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</si>
  <si>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</si>
  <si>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</si>
  <si>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</si>
  <si>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</si>
  <si>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</si>
  <si>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</si>
  <si>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</si>
  <si>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</si>
  <si>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</si>
  <si>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</si>
  <si>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</si>
  <si>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</si>
  <si>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</si>
  <si>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</si>
  <si>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</si>
  <si>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</si>
  <si>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</si>
  <si>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</si>
  <si>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</si>
  <si>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</si>
  <si>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</si>
  <si>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</si>
  <si>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</si>
  <si>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</si>
  <si>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</si>
  <si>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</si>
  <si>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</si>
  <si>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</si>
  <si>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</si>
  <si>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</si>
  <si>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</si>
  <si>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</si>
  <si>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</si>
  <si>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</si>
  <si>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</si>
  <si>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</si>
  <si>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</si>
  <si>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</si>
  <si>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</si>
  <si>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</si>
  <si>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</si>
  <si>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</si>
  <si>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</si>
  <si>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</si>
  <si>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</si>
  <si>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</si>
  <si>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</si>
  <si>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</si>
  <si>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</si>
  <si>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</si>
  <si>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</si>
  <si>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</si>
  <si>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</si>
  <si>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</si>
  <si>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</si>
  <si>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</si>
  <si>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</si>
  <si>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</si>
  <si>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</si>
  <si>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</si>
  <si>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</si>
  <si>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</si>
  <si>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</si>
  <si>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</si>
  <si>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</si>
  <si>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</si>
  <si>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</si>
  <si>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</si>
  <si>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</si>
  <si>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</si>
  <si>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</si>
  <si>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</si>
  <si>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</si>
  <si>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</si>
  <si>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</si>
  <si>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</si>
  <si>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</si>
  <si>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</si>
  <si>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</si>
  <si>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</si>
  <si>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</si>
  <si>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</si>
  <si>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</si>
  <si>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</si>
  <si>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</si>
  <si>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</si>
  <si>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</si>
  <si>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</si>
  <si>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</si>
  <si>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</si>
  <si>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</si>
  <si>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</si>
  <si>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</si>
  <si>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</si>
  <si>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</si>
  <si>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</si>
  <si>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</si>
  <si>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</si>
  <si>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</si>
  <si>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</si>
  <si>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</si>
  <si>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</si>
  <si>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</si>
  <si>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</si>
  <si>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</si>
  <si>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</si>
  <si>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</si>
  <si>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</si>
  <si>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</si>
  <si>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</si>
  <si>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</si>
  <si>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</si>
  <si>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</si>
  <si>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</si>
  <si>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</si>
  <si>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</si>
  <si>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</si>
  <si>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</si>
  <si>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</si>
  <si>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</si>
  <si>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</si>
  <si>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</si>
  <si>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</si>
  <si>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</si>
  <si>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</si>
  <si>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</si>
  <si>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</si>
  <si>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</si>
  <si>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</si>
  <si>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</si>
  <si>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</si>
  <si>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</si>
  <si>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</si>
  <si>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</si>
  <si>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</si>
  <si>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</si>
  <si>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</si>
  <si>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</si>
  <si>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</si>
  <si>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</si>
  <si>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</si>
  <si>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</si>
  <si>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</si>
  <si>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</si>
  <si>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</si>
  <si>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</si>
  <si>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</si>
  <si>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</si>
  <si>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</si>
  <si>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</si>
  <si>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</si>
  <si>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</si>
  <si>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</si>
  <si>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</si>
  <si>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</si>
  <si>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</si>
  <si>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</si>
  <si>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</si>
  <si>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</si>
  <si>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</si>
  <si>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</si>
  <si>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</si>
  <si>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</si>
  <si>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</si>
  <si>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</si>
  <si>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</si>
  <si>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</si>
  <si>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</si>
  <si>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</si>
  <si>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</si>
  <si>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</si>
  <si>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</si>
  <si>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</si>
  <si>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</si>
  <si>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</si>
  <si>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</si>
  <si>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</si>
  <si>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</si>
  <si>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</si>
  <si>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</si>
  <si>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</si>
  <si>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</si>
  <si>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</si>
  <si>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</si>
  <si>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</si>
  <si>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</si>
  <si>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</si>
  <si>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</si>
  <si>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</si>
  <si>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</si>
  <si>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</si>
  <si>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</si>
  <si>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</si>
  <si>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</si>
  <si>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</si>
  <si>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</si>
  <si>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</si>
  <si>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</si>
  <si>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</si>
  <si>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</si>
  <si>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</si>
  <si>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</si>
  <si>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</si>
  <si>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</si>
  <si>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</si>
  <si>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</si>
  <si>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</si>
  <si>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</si>
  <si>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</si>
  <si>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</si>
  <si>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</si>
  <si>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</si>
  <si>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</si>
  <si>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</si>
  <si>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</si>
  <si>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</si>
  <si>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</si>
  <si>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</si>
  <si>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</si>
  <si>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</si>
  <si>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</si>
  <si>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</si>
  <si>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</si>
  <si>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</si>
  <si>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</si>
  <si>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</si>
  <si>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</si>
  <si>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</si>
  <si>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</si>
  <si>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</si>
  <si>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</si>
  <si>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</si>
  <si>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</si>
  <si>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</si>
  <si>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</si>
  <si>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</si>
  <si>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</si>
  <si>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</si>
  <si>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</si>
  <si>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</si>
  <si>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</si>
  <si>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</si>
  <si>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</si>
  <si>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</si>
  <si>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</si>
  <si>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</si>
  <si>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</si>
  <si>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</si>
  <si>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</si>
  <si>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</si>
  <si>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</si>
  <si>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</si>
  <si>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</si>
  <si>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</si>
  <si>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</si>
  <si>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</si>
  <si>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</si>
  <si>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</si>
  <si>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</si>
  <si>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</si>
  <si>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</si>
  <si>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</si>
  <si>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</si>
  <si>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</si>
  <si>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</si>
  <si>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</si>
  <si>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</si>
  <si>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</si>
  <si>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</si>
  <si>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</si>
  <si>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</si>
  <si>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</si>
  <si>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</si>
  <si>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</si>
  <si>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</si>
  <si>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</si>
  <si>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</si>
  <si>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</si>
  <si>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</si>
  <si>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</si>
  <si>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</si>
  <si>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</si>
  <si>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</si>
  <si>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</si>
  <si>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</si>
  <si>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</si>
  <si>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</si>
  <si>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</si>
  <si>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</si>
  <si>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</si>
  <si>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</si>
  <si>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</si>
  <si>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</si>
  <si>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</si>
  <si>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</si>
  <si>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</si>
  <si>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</si>
  <si>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</si>
  <si>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</si>
  <si>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</si>
  <si>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</si>
  <si>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</si>
  <si>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</si>
  <si>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</si>
  <si>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</si>
  <si>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</si>
  <si>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</si>
  <si>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</si>
  <si>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</si>
  <si>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</si>
  <si>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</si>
  <si>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</si>
  <si>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</si>
  <si>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</si>
  <si>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</si>
  <si>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</si>
  <si>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</si>
  <si>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</si>
  <si>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</si>
  <si>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</si>
  <si>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</si>
  <si>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</si>
  <si>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</si>
  <si>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</si>
  <si>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</si>
  <si>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</si>
  <si>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</si>
  <si>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</si>
  <si>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</si>
  <si>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</si>
  <si>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</si>
  <si>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</si>
  <si>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</si>
  <si>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</si>
  <si>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</si>
  <si>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</si>
  <si>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</si>
  <si>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</si>
  <si>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</si>
  <si>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</si>
  <si>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</si>
  <si>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</si>
  <si>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</si>
  <si>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</si>
  <si>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</si>
  <si>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</si>
  <si>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</si>
  <si>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</si>
  <si>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</si>
  <si>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</si>
  <si>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</si>
  <si>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</si>
  <si>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</si>
  <si>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</si>
  <si>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</si>
  <si>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</si>
  <si>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</si>
  <si>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</si>
  <si>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</si>
  <si>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</si>
  <si>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</si>
  <si>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</si>
  <si>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</si>
  <si>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</si>
  <si>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</si>
  <si>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</si>
  <si>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</si>
  <si>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</si>
  <si>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</si>
  <si>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</si>
  <si>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</si>
  <si>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</si>
  <si>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</si>
  <si>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</si>
  <si>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</si>
  <si>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</si>
  <si>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</si>
  <si>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</si>
  <si>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</si>
  <si>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</si>
  <si>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</si>
  <si>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</si>
  <si>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</si>
  <si>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</si>
  <si>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</si>
  <si>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</si>
  <si>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</si>
  <si>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</si>
  <si>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</si>
  <si>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</si>
  <si>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</si>
  <si>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</si>
  <si>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</si>
  <si>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</si>
  <si>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</si>
  <si>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</si>
  <si>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</si>
  <si>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</si>
  <si>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</si>
  <si>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</si>
  <si>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</si>
  <si>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</si>
  <si>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</si>
  <si>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</si>
  <si>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</si>
  <si>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</si>
  <si>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</si>
  <si>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</si>
  <si>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</si>
  <si>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</si>
  <si>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</si>
  <si>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</si>
  <si>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</si>
  <si>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</si>
  <si>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</si>
  <si>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</si>
  <si>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</si>
  <si>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</si>
  <si>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</si>
  <si>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</si>
  <si>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</si>
  <si>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</si>
  <si>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</si>
  <si>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</si>
  <si>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</si>
  <si>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</si>
  <si>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</si>
  <si>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</si>
  <si>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</si>
  <si>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</si>
  <si>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</si>
  <si>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</si>
  <si>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</si>
  <si>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</si>
  <si>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</si>
  <si>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</si>
  <si>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</si>
  <si>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</si>
  <si>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</si>
  <si>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</si>
  <si>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</si>
  <si>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</si>
  <si>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</si>
  <si>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</si>
  <si>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</si>
  <si>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</si>
  <si>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</si>
  <si>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</si>
  <si>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</si>
  <si>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</si>
  <si>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</si>
  <si>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</si>
  <si>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</si>
  <si>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</si>
  <si>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</si>
  <si>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</si>
  <si>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</si>
  <si>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</si>
  <si>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</si>
  <si>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</si>
  <si>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</si>
  <si>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</si>
  <si>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</si>
  <si>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</si>
  <si>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</si>
  <si>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</si>
  <si>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</si>
  <si>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</si>
  <si>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</si>
  <si>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</si>
  <si>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</si>
  <si>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</si>
  <si>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</si>
  <si>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</si>
  <si>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</si>
  <si>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</si>
  <si>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</si>
  <si>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</si>
  <si>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</si>
  <si>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</si>
  <si>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</si>
  <si>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</si>
  <si>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</si>
  <si>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</si>
  <si>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</si>
  <si>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</si>
  <si>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</si>
  <si>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</si>
  <si>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</si>
  <si>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</si>
  <si>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</si>
  <si>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</si>
  <si>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</si>
  <si>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</si>
  <si>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</si>
  <si>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</si>
  <si>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</si>
  <si>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</si>
  <si>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</si>
  <si>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</si>
  <si>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</si>
  <si>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</si>
  <si>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</si>
  <si>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</si>
  <si>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</si>
  <si>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</si>
  <si>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</si>
  <si>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</si>
  <si>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</si>
  <si>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</si>
  <si>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</si>
  <si>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</si>
  <si>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</si>
  <si>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</si>
  <si>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</si>
  <si>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</si>
  <si>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</si>
  <si>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</si>
  <si>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</si>
  <si>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</si>
  <si>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</si>
  <si>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</si>
  <si>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</si>
  <si>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</si>
  <si>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</si>
  <si>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</si>
  <si>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</si>
  <si>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</si>
  <si>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</si>
  <si>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</si>
  <si>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</si>
  <si>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</si>
  <si>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</si>
  <si>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</si>
  <si>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</si>
  <si>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</si>
  <si>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</si>
  <si>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</si>
  <si>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</si>
  <si>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</si>
  <si>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</si>
  <si>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</si>
  <si>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</si>
  <si>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</si>
  <si>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</si>
  <si>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</si>
  <si>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</si>
  <si>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</si>
  <si>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</si>
  <si>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</si>
  <si>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</si>
  <si>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</si>
  <si>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</si>
  <si>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</si>
  <si>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</si>
  <si>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</si>
  <si>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</si>
  <si>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</si>
  <si>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</si>
  <si>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</si>
  <si>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</si>
  <si>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</si>
  <si>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</si>
  <si>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</si>
  <si>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</si>
  <si>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</si>
  <si>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</si>
  <si>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</si>
  <si>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</si>
  <si>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</si>
  <si>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</si>
  <si>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</si>
  <si>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</si>
  <si>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</si>
  <si>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</si>
  <si>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</si>
  <si>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</si>
  <si>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</si>
  <si>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</si>
  <si>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</si>
  <si>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</si>
  <si>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</si>
  <si>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</si>
  <si>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</si>
  <si>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</si>
  <si>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</si>
  <si>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</si>
  <si>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</si>
  <si>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</si>
  <si>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</si>
  <si>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</si>
  <si>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</si>
  <si>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</si>
  <si>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</si>
  <si>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</si>
  <si>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</si>
  <si>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</si>
  <si>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</si>
  <si>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</si>
  <si>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</si>
  <si>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</si>
  <si>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</si>
  <si>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</si>
  <si>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</si>
  <si>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</si>
  <si>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</si>
  <si>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</si>
  <si>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</si>
  <si>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</si>
  <si>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</si>
  <si>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</si>
  <si>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</si>
  <si>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</si>
  <si>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</si>
  <si>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</si>
  <si>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</si>
  <si>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</si>
  <si>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</si>
  <si>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</si>
  <si>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</si>
  <si>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</si>
  <si>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</si>
  <si>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</si>
  <si>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</si>
  <si>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</si>
  <si>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</si>
  <si>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</si>
  <si>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</si>
  <si>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</si>
  <si>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</si>
  <si>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</si>
  <si>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</si>
  <si>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</si>
  <si>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</si>
  <si>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</si>
  <si>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</si>
  <si>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</si>
  <si>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</si>
  <si>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</si>
  <si>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</si>
  <si>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</si>
  <si>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</si>
  <si>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</si>
  <si>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</si>
  <si>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</si>
  <si>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</si>
  <si>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</si>
  <si>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</si>
  <si>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</si>
  <si>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</si>
  <si>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</si>
  <si>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</si>
  <si>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</si>
  <si>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</si>
  <si>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</si>
  <si>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</si>
  <si>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</si>
  <si>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</si>
  <si>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</si>
  <si>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</si>
  <si>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</si>
  <si>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</si>
  <si>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</si>
  <si>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</si>
  <si>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</si>
  <si>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</si>
  <si>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</si>
  <si>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</si>
  <si>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</si>
  <si>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</si>
  <si>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</si>
  <si>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</si>
  <si>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</si>
  <si>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</si>
  <si>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</si>
  <si>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</si>
  <si>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</si>
  <si>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</si>
  <si>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</si>
  <si>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</si>
  <si>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</si>
  <si>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</si>
  <si>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</si>
  <si>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</si>
  <si>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</si>
  <si>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</si>
  <si>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</si>
  <si>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</si>
  <si>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</si>
  <si>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</si>
  <si>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</si>
  <si>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</si>
  <si>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</si>
  <si>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</si>
  <si>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</si>
  <si>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</si>
  <si>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</si>
  <si>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</si>
  <si>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</si>
  <si>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</si>
  <si>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</si>
  <si>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</si>
  <si>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</si>
  <si>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</si>
  <si>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</si>
  <si>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</si>
  <si>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</si>
  <si>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</si>
  <si>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</si>
  <si>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</si>
  <si>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</si>
  <si>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</si>
  <si>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</si>
  <si>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</si>
  <si>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</si>
  <si>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</si>
  <si>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</si>
  <si>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</si>
  <si>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</si>
  <si>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</si>
  <si>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</si>
  <si>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</si>
  <si>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</si>
  <si>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</si>
  <si>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</si>
  <si>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</si>
  <si>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</si>
  <si>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</si>
  <si>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</si>
  <si>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</si>
  <si>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</si>
  <si>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</si>
  <si>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</si>
  <si>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</si>
  <si>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</si>
  <si>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</si>
  <si>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</si>
  <si>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</si>
  <si>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</si>
  <si>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</si>
  <si>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</si>
  <si>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</si>
  <si>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</si>
  <si>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</si>
  <si>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</si>
  <si>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</si>
  <si>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</si>
  <si>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</si>
  <si>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</si>
  <si>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</si>
  <si>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</si>
  <si>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</si>
  <si>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</si>
  <si>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</si>
  <si>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</si>
  <si>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</si>
  <si>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</si>
  <si>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</si>
  <si>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</si>
  <si>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</si>
  <si>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</si>
  <si>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</si>
  <si>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</si>
  <si>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</si>
  <si>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</si>
  <si>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</si>
  <si>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</si>
  <si>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</si>
  <si>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</si>
  <si>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</si>
  <si>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</si>
  <si>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</si>
  <si>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</si>
  <si>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</si>
  <si>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</si>
  <si>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</si>
  <si>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</si>
  <si>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</si>
  <si>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</si>
  <si>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</si>
  <si>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</si>
  <si>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</si>
  <si>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</si>
  <si>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</si>
  <si>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</si>
  <si>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</si>
  <si>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</si>
  <si>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</si>
  <si>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</si>
  <si>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</si>
  <si>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</si>
  <si>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</si>
  <si>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</si>
  <si>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</si>
  <si>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</si>
  <si>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</si>
  <si>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</si>
  <si>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</si>
  <si>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</si>
  <si>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</si>
  <si>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</si>
  <si>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</si>
  <si>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</si>
  <si>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</si>
  <si>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</si>
  <si>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</si>
  <si>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</si>
  <si>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</si>
  <si>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</si>
  <si>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</si>
  <si>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</si>
  <si>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</si>
  <si>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</si>
  <si>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</si>
  <si>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</si>
  <si>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</si>
  <si>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</si>
  <si>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</si>
  <si>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</si>
  <si>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</si>
  <si>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</si>
  <si>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</si>
  <si>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</si>
  <si>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</si>
  <si>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</si>
  <si>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</si>
  <si>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</si>
  <si>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</si>
  <si>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</si>
  <si>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</si>
  <si>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</si>
  <si>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</si>
  <si>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</si>
  <si>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</si>
  <si>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</si>
  <si>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</si>
  <si>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</si>
  <si>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</si>
  <si>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</si>
  <si>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</si>
  <si>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</si>
  <si>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</si>
  <si>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</si>
  <si>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</si>
  <si>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</si>
  <si>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</si>
  <si>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</si>
  <si>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</si>
  <si>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</si>
  <si>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</si>
  <si>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</si>
  <si>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</si>
  <si>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</si>
  <si>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</si>
  <si>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</si>
  <si>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</si>
  <si>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</si>
  <si>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</si>
  <si>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</si>
  <si>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</si>
  <si>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</si>
  <si>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</si>
  <si>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</si>
  <si>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</si>
  <si>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</si>
  <si>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</si>
  <si>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</si>
  <si>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</si>
  <si>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</si>
  <si>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</si>
  <si>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</si>
  <si>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</si>
  <si>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</si>
  <si>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</si>
  <si>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</si>
  <si>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</si>
  <si>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</si>
  <si>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</si>
  <si>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</si>
  <si>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</si>
  <si>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</si>
  <si>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</si>
  <si>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</si>
  <si>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</si>
  <si>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</si>
  <si>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</si>
  <si>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</si>
  <si>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</si>
  <si>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</si>
  <si>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</si>
  <si>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</si>
  <si>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</si>
  <si>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</si>
  <si>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</si>
  <si>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</si>
  <si>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</si>
  <si>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</si>
  <si>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</si>
  <si>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</si>
  <si>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</si>
  <si>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</si>
  <si>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</si>
  <si>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</si>
  <si>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</si>
  <si>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</si>
  <si>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</si>
  <si>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</si>
  <si>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</si>
  <si>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</si>
  <si>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</si>
  <si>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</si>
  <si>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</si>
  <si>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</si>
  <si>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</si>
  <si>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</si>
  <si>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</si>
  <si>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</si>
  <si>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</si>
  <si>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</si>
  <si>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</si>
  <si>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</si>
  <si>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</si>
  <si>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</si>
  <si>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</si>
  <si>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</si>
  <si>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</si>
  <si>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</si>
  <si>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</si>
  <si>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</si>
  <si>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</si>
  <si>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</si>
  <si>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</si>
  <si>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</si>
  <si>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</si>
  <si>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</si>
  <si>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</si>
  <si>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</si>
  <si>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</si>
  <si>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</si>
  <si>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</si>
  <si>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</si>
  <si>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</si>
  <si>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</si>
  <si>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</si>
  <si>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</si>
  <si>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</si>
  <si>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</si>
  <si>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</si>
  <si>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</si>
  <si>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</si>
  <si>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</si>
  <si>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</si>
  <si>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</si>
  <si>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</si>
  <si>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</si>
  <si>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</si>
  <si>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</si>
  <si>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</si>
  <si>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</si>
  <si>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</si>
  <si>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</si>
  <si>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</si>
  <si>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</si>
  <si>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</si>
  <si>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</si>
  <si>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</si>
  <si>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</si>
  <si>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</si>
  <si>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</si>
  <si>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</si>
  <si>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</si>
  <si>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</si>
  <si>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</si>
  <si>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</si>
  <si>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</si>
  <si>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</si>
  <si>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</si>
  <si>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</si>
  <si>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</si>
  <si>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</si>
  <si>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</si>
  <si>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</si>
  <si>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</si>
  <si>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</si>
  <si>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</si>
  <si>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</si>
  <si>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</si>
  <si>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</si>
  <si>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</si>
  <si>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</si>
  <si>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</si>
  <si>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</si>
  <si>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</si>
  <si>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</si>
  <si>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</si>
  <si>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</si>
  <si>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</si>
  <si>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</si>
  <si>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</si>
  <si>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</si>
  <si>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</si>
  <si>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</si>
  <si>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</si>
  <si>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</si>
  <si>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</si>
  <si>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</si>
  <si>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</si>
  <si>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</si>
  <si>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</si>
  <si>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</si>
  <si>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</si>
  <si>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</si>
  <si>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</si>
  <si>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</si>
  <si>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</si>
  <si>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</si>
  <si>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</si>
  <si>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</si>
  <si>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</si>
  <si>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</si>
  <si>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</si>
  <si>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</si>
  <si>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</si>
  <si>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</si>
  <si>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</si>
  <si>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</si>
  <si>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</si>
  <si>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</si>
  <si>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</si>
  <si>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</si>
  <si>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</si>
  <si>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</si>
  <si>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</si>
  <si>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</si>
  <si>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</si>
  <si>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</si>
  <si>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</si>
  <si>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</si>
  <si>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</si>
  <si>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</si>
  <si>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</si>
  <si>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</si>
  <si>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</si>
  <si>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</si>
  <si>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</si>
  <si>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</si>
  <si>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</si>
  <si>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</si>
  <si>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</si>
  <si>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</si>
  <si>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</si>
  <si>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</si>
  <si>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</si>
  <si>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</si>
  <si>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</si>
  <si>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</si>
  <si>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</si>
  <si>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</si>
  <si>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</si>
  <si>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</si>
  <si>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</si>
  <si>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</si>
  <si>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</si>
  <si>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</si>
  <si>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</si>
  <si>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</si>
  <si>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</si>
  <si>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</si>
  <si>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</si>
  <si>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</si>
  <si>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</si>
  <si>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</si>
  <si>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</si>
  <si>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</si>
  <si>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</si>
  <si>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</si>
  <si>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</si>
  <si>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</si>
  <si>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</si>
  <si>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</si>
  <si>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</si>
  <si>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</si>
  <si>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</si>
  <si>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</si>
  <si>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</si>
  <si>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</si>
  <si>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</si>
  <si>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</si>
  <si>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</si>
  <si>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</si>
  <si>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</si>
  <si>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</si>
  <si>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</si>
  <si>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</si>
  <si>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</si>
  <si>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</si>
  <si>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</si>
  <si>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</si>
  <si>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</si>
  <si>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</si>
  <si>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</si>
  <si>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</si>
  <si>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</si>
  <si>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</si>
  <si>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</si>
  <si>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</si>
  <si>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</si>
  <si>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</si>
  <si>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</si>
  <si>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</si>
  <si>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</si>
  <si>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</si>
  <si>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</si>
  <si>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</si>
  <si>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</si>
  <si>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</si>
  <si>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</si>
  <si>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</si>
  <si>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</si>
  <si>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</si>
  <si>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</si>
  <si>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</si>
  <si>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</si>
  <si>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</si>
  <si>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</si>
  <si>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</si>
  <si>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</si>
  <si>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</si>
  <si>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</si>
  <si>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</si>
  <si>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</si>
  <si>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</si>
  <si>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</si>
  <si>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</si>
  <si>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</si>
  <si>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</si>
  <si>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</si>
  <si>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</si>
  <si>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</si>
  <si>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</si>
  <si>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</si>
  <si>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</si>
  <si>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</si>
  <si>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</si>
  <si>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</si>
  <si>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</si>
  <si>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</si>
  <si>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</si>
  <si>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</si>
  <si>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</si>
  <si>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</si>
  <si>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</si>
  <si>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</si>
  <si>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</si>
  <si>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</si>
  <si>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</si>
  <si>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</si>
  <si>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</si>
  <si>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</si>
  <si>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</si>
  <si>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</si>
  <si>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</si>
  <si>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</si>
  <si>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</si>
  <si>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</si>
  <si>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</si>
  <si>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</si>
  <si>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</si>
  <si>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</si>
  <si>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</si>
  <si>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</si>
  <si>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</si>
  <si>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</si>
  <si>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</si>
  <si>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</si>
  <si>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</si>
  <si>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</si>
  <si>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</si>
  <si>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</si>
  <si>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</si>
  <si>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</si>
  <si>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</si>
  <si>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</si>
  <si>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</si>
  <si>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</si>
  <si>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</si>
  <si>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</si>
  <si>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</si>
  <si>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</si>
  <si>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</si>
  <si>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</si>
  <si>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</si>
  <si>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</si>
  <si>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</si>
  <si>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</si>
  <si>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</si>
  <si>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</si>
  <si>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</si>
  <si>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</si>
  <si>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</si>
  <si>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</si>
  <si>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</si>
  <si>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</si>
  <si>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</si>
  <si>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</si>
  <si>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</si>
  <si>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</si>
  <si>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</si>
  <si>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</si>
  <si>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</si>
  <si>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</si>
  <si>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</si>
  <si>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</si>
  <si>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</si>
  <si>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</si>
  <si>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</si>
  <si>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</si>
  <si>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</si>
  <si>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</si>
  <si>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</si>
  <si>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</si>
  <si>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</si>
  <si>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</si>
  <si>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</si>
  <si>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</si>
  <si>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</si>
  <si>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</si>
  <si>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</si>
  <si>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</si>
  <si>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</si>
  <si>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</si>
  <si>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</si>
  <si>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</si>
  <si>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</si>
  <si>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</si>
  <si>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</si>
  <si>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</si>
  <si>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</si>
  <si>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</si>
  <si>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</si>
  <si>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</si>
  <si>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</si>
  <si>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</si>
  <si>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</si>
  <si>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</si>
  <si>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</si>
  <si>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</si>
  <si>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</si>
  <si>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</si>
  <si>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</si>
  <si>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</si>
  <si>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</si>
  <si>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</si>
  <si>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</si>
  <si>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</si>
  <si>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</si>
  <si>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</si>
  <si>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</si>
  <si>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</si>
  <si>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</si>
  <si>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</si>
  <si>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</si>
  <si>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</si>
  <si>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</si>
  <si>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</si>
  <si>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</si>
  <si>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</si>
  <si>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</si>
  <si>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</si>
  <si>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</si>
  <si>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</si>
  <si>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</si>
  <si>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</si>
  <si>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</si>
  <si>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</si>
  <si>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</si>
  <si>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</si>
  <si>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</si>
  <si>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</si>
  <si>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</si>
  <si>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</si>
  <si>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</si>
  <si>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</si>
  <si>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</si>
  <si>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</si>
  <si>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</si>
  <si>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</si>
  <si>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</si>
  <si>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</si>
  <si>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</si>
  <si>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</si>
  <si>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</si>
  <si>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</si>
  <si>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</si>
  <si>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</si>
  <si>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</si>
  <si>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</si>
  <si>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</si>
  <si>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</si>
  <si>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</si>
  <si>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</si>
  <si>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</si>
  <si>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</si>
  <si>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</si>
  <si>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</si>
  <si>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</si>
  <si>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</si>
  <si>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</si>
  <si>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</si>
  <si>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</si>
  <si>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</si>
  <si>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</si>
  <si>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</si>
  <si>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</si>
  <si>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</si>
  <si>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</si>
  <si>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</si>
  <si>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</si>
  <si>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</si>
  <si>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</si>
  <si>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</si>
  <si>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</si>
  <si>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</si>
  <si>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</si>
  <si>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</si>
  <si>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</si>
  <si>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</si>
  <si>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</si>
  <si>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</si>
  <si>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</si>
  <si>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</si>
  <si>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</si>
  <si>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</si>
  <si>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</si>
  <si>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</si>
  <si>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</si>
  <si>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</si>
  <si>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</si>
  <si>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</si>
  <si>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</si>
  <si>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</si>
  <si>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</si>
  <si>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</si>
  <si>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</si>
  <si>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</si>
  <si>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</si>
  <si>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</si>
  <si>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</si>
  <si>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</si>
  <si>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</si>
  <si>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</si>
  <si>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</si>
  <si>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</si>
  <si>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</si>
  <si>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</si>
  <si>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</si>
  <si>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</si>
  <si>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</si>
  <si>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</si>
  <si>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</si>
  <si>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</si>
  <si>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</si>
  <si>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</si>
  <si>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</si>
  <si>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</si>
  <si>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</si>
  <si>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</si>
  <si>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</si>
  <si>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</si>
  <si>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</si>
  <si>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</si>
  <si>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</si>
  <si>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</si>
  <si>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</si>
  <si>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</si>
  <si>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</si>
  <si>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</si>
  <si>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</si>
  <si>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</si>
  <si>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</si>
  <si>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</si>
  <si>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</si>
  <si>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</si>
  <si>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</si>
  <si>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</si>
  <si>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</si>
  <si>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</si>
  <si>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</si>
  <si>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</si>
  <si>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</si>
  <si>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</si>
  <si>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</si>
  <si>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</si>
  <si>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</si>
  <si>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</si>
  <si>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</si>
  <si>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</si>
  <si>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</si>
  <si>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</si>
  <si>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</si>
  <si>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</si>
  <si>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</si>
  <si>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</si>
  <si>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</si>
  <si>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</si>
  <si>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</si>
  <si>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</si>
  <si>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</si>
  <si>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</si>
  <si>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</si>
  <si>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</si>
  <si>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</si>
  <si>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</si>
  <si>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</si>
  <si>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</si>
  <si>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</si>
  <si>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</si>
  <si>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</si>
  <si>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</si>
  <si>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</si>
  <si>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</si>
  <si>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</si>
  <si>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</si>
  <si>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</si>
  <si>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</si>
  <si>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</si>
  <si>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</si>
  <si>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</si>
  <si>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</si>
  <si>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</si>
  <si>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</si>
  <si>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</si>
  <si>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</si>
  <si>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</si>
  <si>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</si>
  <si>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</si>
  <si>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</si>
  <si>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</si>
  <si>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</si>
  <si>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</si>
  <si>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</si>
  <si>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</si>
  <si>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</si>
  <si>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</si>
  <si>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</si>
  <si>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</si>
  <si>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</si>
  <si>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</si>
  <si>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</si>
  <si>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</si>
  <si>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</si>
  <si>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</si>
  <si>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</si>
  <si>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</si>
  <si>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</si>
  <si>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</si>
  <si>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</si>
  <si>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</si>
  <si>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</si>
  <si>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</si>
  <si>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</si>
  <si>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</si>
  <si>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</si>
  <si>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</si>
  <si>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</si>
  <si>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</si>
  <si>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</si>
  <si>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</si>
  <si>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</si>
  <si>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</si>
  <si>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</si>
  <si>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</si>
  <si>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</si>
  <si>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</si>
  <si>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</si>
  <si>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</si>
  <si>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</si>
  <si>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</si>
  <si>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</si>
  <si>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</si>
  <si>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</si>
  <si>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</si>
  <si>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</si>
  <si>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</si>
  <si>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</si>
  <si>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</si>
  <si>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</si>
  <si>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</si>
  <si>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</si>
  <si>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</si>
  <si>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</si>
  <si>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</si>
  <si>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</si>
  <si>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</si>
  <si>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</si>
  <si>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</si>
  <si>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</si>
  <si>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</si>
  <si>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</si>
  <si>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</si>
  <si>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</si>
  <si>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</si>
  <si>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</si>
  <si>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</si>
  <si>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</si>
  <si>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</si>
  <si>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</si>
  <si>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</si>
  <si>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</si>
  <si>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</si>
  <si>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</si>
  <si>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</si>
  <si>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</si>
  <si>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</si>
  <si>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</si>
  <si>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</si>
  <si>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</si>
  <si>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</si>
  <si>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</si>
  <si>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</si>
  <si>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</si>
  <si>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</si>
  <si>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</si>
  <si>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</si>
  <si>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</si>
  <si>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</si>
  <si>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</si>
  <si>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</si>
  <si>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</si>
  <si>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</si>
  <si>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</si>
  <si>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</si>
  <si>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</si>
  <si>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</si>
  <si>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</si>
  <si>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</si>
  <si>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</si>
  <si>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</si>
  <si>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</si>
  <si>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</si>
  <si>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</si>
  <si>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</si>
  <si>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</si>
  <si>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</si>
  <si>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</si>
  <si>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</si>
  <si>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</si>
  <si>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</si>
  <si>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</si>
  <si>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</si>
  <si>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</si>
  <si>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</si>
  <si>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</si>
  <si>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</si>
  <si>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</si>
  <si>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</si>
  <si>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</si>
  <si>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</si>
  <si>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</si>
  <si>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</si>
  <si>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</si>
  <si>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</si>
  <si>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</si>
  <si>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</si>
  <si>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</si>
  <si>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</si>
  <si>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</si>
  <si>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</si>
  <si>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</si>
  <si>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</si>
  <si>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</si>
  <si>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</si>
  <si>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</si>
  <si>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</si>
  <si>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</si>
  <si>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</si>
  <si>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</si>
  <si>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</si>
  <si>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</si>
  <si>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</si>
  <si>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</si>
  <si>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</si>
  <si>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</si>
  <si>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</si>
  <si>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</si>
  <si>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</si>
  <si>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</si>
  <si>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</si>
  <si>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</si>
  <si>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</si>
  <si>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</si>
  <si>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</si>
  <si>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</si>
  <si>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</si>
  <si>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</si>
  <si>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</si>
  <si>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</si>
  <si>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</si>
  <si>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</si>
  <si>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</si>
  <si>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</si>
  <si>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</si>
  <si>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</si>
  <si>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</si>
  <si>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</si>
  <si>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</si>
  <si>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</si>
  <si>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</si>
  <si>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</si>
  <si>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</si>
  <si>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</si>
  <si>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</si>
  <si>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</si>
  <si>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</si>
  <si>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</si>
  <si>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</si>
  <si>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</si>
  <si>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</si>
  <si>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</si>
  <si>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</si>
  <si>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</si>
  <si>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</si>
  <si>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</si>
  <si>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</si>
  <si>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</si>
  <si>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</si>
  <si>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</si>
  <si>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</si>
  <si>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</si>
  <si>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</si>
  <si>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</si>
  <si>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</si>
  <si>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</si>
  <si>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</si>
  <si>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</si>
  <si>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</si>
  <si>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</si>
  <si>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</si>
  <si>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</si>
  <si>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</si>
  <si>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</si>
  <si>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</si>
  <si>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</si>
  <si>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</si>
  <si>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</si>
  <si>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</si>
  <si>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</si>
  <si>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</si>
  <si>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</si>
  <si>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</si>
  <si>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</si>
  <si>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</si>
  <si>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</si>
  <si>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</si>
  <si>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</si>
  <si>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</si>
  <si>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</si>
  <si>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</si>
  <si>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</si>
  <si>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</si>
  <si>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</si>
  <si>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</si>
  <si>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</si>
  <si>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</si>
  <si>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</si>
  <si>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</si>
  <si>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</si>
  <si>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</si>
  <si>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</si>
  <si>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</si>
  <si>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</si>
  <si>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</si>
  <si>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</si>
  <si>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</si>
  <si>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</si>
  <si>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</si>
  <si>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</si>
  <si>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</si>
  <si>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</si>
  <si>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</si>
  <si>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</si>
  <si>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</si>
  <si>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</si>
  <si>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</si>
  <si>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</si>
  <si>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</si>
  <si>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</si>
  <si>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</si>
  <si>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</si>
  <si>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</si>
  <si>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</si>
  <si>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</si>
  <si>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</si>
  <si>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</si>
  <si>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</si>
  <si>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</si>
  <si>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</si>
  <si>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</si>
  <si>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</si>
  <si>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</si>
  <si>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</si>
  <si>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</si>
  <si>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</si>
  <si>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</si>
  <si>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</si>
  <si>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</si>
  <si>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</si>
  <si>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</si>
  <si>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</si>
  <si>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</si>
  <si>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</si>
  <si>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</si>
  <si>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</si>
  <si>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</si>
  <si>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</si>
  <si>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</si>
  <si>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</si>
  <si>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</si>
  <si>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</si>
  <si>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</si>
  <si>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</si>
  <si>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</si>
  <si>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</si>
  <si>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</si>
  <si>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</si>
  <si>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</si>
  <si>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</si>
  <si>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</si>
  <si>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</si>
  <si>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</si>
  <si>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</si>
  <si>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</si>
  <si>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</si>
  <si>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</si>
  <si>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</si>
  <si>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</si>
  <si>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</si>
  <si>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</si>
  <si>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</si>
  <si>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</si>
  <si>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</si>
  <si>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</si>
  <si>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</si>
  <si>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</si>
  <si>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</si>
  <si>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</si>
  <si>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</si>
  <si>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</si>
  <si>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</si>
  <si>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</si>
  <si>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</si>
  <si>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</si>
  <si>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</si>
  <si>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</si>
  <si>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</si>
  <si>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</si>
  <si>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</si>
  <si>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</si>
  <si>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</si>
  <si>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</si>
  <si>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</si>
  <si>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</si>
  <si>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</si>
  <si>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</si>
  <si>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</si>
  <si>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</si>
  <si>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</si>
  <si>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</si>
  <si>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</si>
  <si>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</si>
  <si>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</si>
  <si>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</si>
  <si>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</si>
  <si>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</si>
  <si>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</si>
  <si>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</si>
  <si>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</si>
  <si>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</si>
  <si>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</si>
  <si>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</si>
  <si>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</si>
  <si>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</si>
  <si>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</si>
  <si>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</si>
  <si>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</si>
  <si>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</si>
  <si>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</si>
  <si>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</si>
  <si>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</si>
  <si>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</si>
  <si>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</si>
  <si>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</si>
  <si>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</si>
  <si>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</si>
  <si>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</si>
  <si>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</si>
  <si>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</si>
  <si>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</si>
  <si>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</si>
  <si>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</si>
  <si>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</si>
  <si>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</si>
  <si>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</si>
  <si>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</si>
  <si>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</si>
  <si>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</si>
  <si>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</si>
  <si>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</si>
  <si>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</si>
  <si>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</si>
  <si>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</si>
  <si>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</si>
  <si>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</si>
  <si>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</si>
  <si>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</si>
  <si>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</si>
  <si>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</si>
  <si>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</si>
  <si>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</si>
  <si>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</si>
  <si>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</si>
  <si>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</si>
  <si>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</si>
  <si>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</si>
  <si>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</si>
  <si>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</si>
  <si>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</si>
  <si>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</si>
  <si>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</si>
  <si>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</si>
  <si>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</si>
  <si>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</si>
  <si>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</si>
  <si>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</si>
  <si>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</si>
  <si>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</si>
  <si>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</si>
  <si>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</si>
  <si>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</si>
  <si>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</si>
  <si>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</si>
  <si>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</si>
  <si>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</si>
  <si>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</si>
  <si>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</si>
  <si>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</si>
  <si>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</si>
  <si>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</si>
  <si>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</si>
  <si>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</si>
  <si>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</si>
  <si>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</si>
  <si>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</si>
  <si>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</si>
  <si>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</si>
  <si>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</si>
  <si>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</si>
  <si>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</si>
  <si>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</si>
  <si>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</si>
  <si>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</si>
  <si>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</si>
  <si>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</si>
  <si>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</si>
  <si>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</si>
  <si>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</si>
  <si>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</si>
  <si>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</si>
  <si>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</si>
  <si>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</si>
  <si>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</si>
  <si>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</si>
  <si>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</si>
  <si>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</si>
  <si>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</si>
  <si>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</si>
  <si>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</si>
  <si>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</si>
  <si>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</si>
  <si>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</si>
  <si>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</si>
  <si>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</si>
  <si>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</si>
  <si>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</si>
  <si>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</si>
  <si>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</si>
  <si>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</si>
  <si>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</si>
  <si>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</si>
  <si>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</si>
  <si>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</si>
  <si>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</si>
  <si>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</si>
  <si>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</si>
  <si>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</si>
  <si>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</si>
  <si>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</si>
  <si>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</si>
  <si>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</si>
  <si>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</si>
  <si>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</si>
  <si>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</si>
  <si>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</si>
  <si>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</si>
  <si>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</si>
  <si>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</si>
  <si>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</si>
  <si>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</si>
  <si>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</si>
  <si>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</si>
  <si>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</si>
  <si>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</si>
  <si>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</si>
  <si>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</si>
  <si>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</si>
  <si>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</si>
  <si>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</si>
  <si>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</si>
  <si>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</si>
  <si>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</si>
  <si>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</si>
  <si>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</si>
  <si>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</si>
  <si>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</si>
  <si>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</si>
  <si>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</si>
  <si>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</si>
  <si>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</si>
  <si>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</si>
  <si>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</si>
  <si>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</si>
  <si>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</si>
  <si>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</si>
  <si>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</si>
  <si>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</si>
  <si>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</si>
  <si>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</si>
  <si>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</si>
  <si>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</si>
  <si>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</si>
  <si>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</si>
  <si>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</si>
  <si>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</si>
  <si>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</si>
  <si>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</si>
  <si>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</si>
  <si>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</si>
  <si>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</si>
  <si>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</si>
  <si>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</si>
  <si>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</si>
  <si>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</si>
  <si>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</si>
  <si>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</si>
  <si>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</si>
  <si>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</si>
  <si>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</si>
  <si>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</si>
  <si>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</si>
  <si>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</si>
  <si>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</si>
  <si>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</si>
  <si>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</si>
  <si>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</si>
  <si>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</si>
  <si>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</si>
  <si>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</si>
  <si>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</si>
  <si>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</si>
  <si>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</si>
  <si>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</si>
  <si>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</si>
  <si>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</si>
  <si>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</si>
  <si>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</si>
  <si>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</si>
  <si>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</si>
  <si>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</si>
  <si>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</si>
  <si>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</si>
  <si>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</si>
  <si>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</si>
  <si>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</si>
  <si>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</si>
  <si>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</si>
  <si>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</si>
  <si>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</si>
  <si>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</si>
  <si>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</si>
  <si>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</si>
  <si>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</si>
  <si>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</si>
  <si>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</si>
  <si>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</si>
  <si>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</si>
  <si>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</si>
  <si>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</si>
  <si>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</si>
  <si>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</si>
  <si>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</si>
  <si>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</si>
  <si>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</si>
  <si>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</si>
  <si>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</si>
  <si>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</si>
  <si>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</si>
  <si>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</si>
  <si>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</si>
  <si>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</si>
  <si>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</si>
  <si>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</si>
  <si>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</si>
  <si>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</si>
  <si>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</si>
  <si>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</si>
  <si>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</si>
  <si>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</si>
  <si>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</si>
  <si>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</si>
  <si>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</si>
  <si>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</si>
  <si>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</si>
  <si>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</si>
  <si>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</si>
  <si>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</si>
  <si>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</si>
  <si>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</si>
  <si>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</si>
  <si>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</si>
  <si>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</si>
  <si>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</si>
  <si>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</si>
  <si>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</si>
  <si>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</si>
  <si>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</si>
  <si>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</si>
  <si>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</si>
  <si>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</si>
  <si>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</si>
  <si>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</si>
  <si>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</si>
  <si>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</si>
  <si>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</si>
  <si>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</si>
  <si>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</si>
  <si>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</si>
  <si>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</si>
  <si>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</si>
  <si>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</si>
  <si>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</si>
  <si>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</si>
  <si>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</si>
  <si>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</si>
  <si>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</si>
  <si>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</si>
  <si>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</si>
  <si>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</si>
  <si>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</si>
  <si>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</si>
  <si>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</si>
  <si>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</si>
  <si>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</si>
  <si>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</si>
  <si>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</si>
  <si>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</si>
  <si>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</si>
  <si>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</si>
  <si>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</si>
  <si>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</si>
  <si>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</si>
  <si>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</si>
  <si>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</si>
  <si>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</si>
  <si>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</si>
  <si>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</si>
  <si>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</si>
  <si>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</si>
  <si>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</si>
  <si>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</si>
  <si>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</si>
  <si>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</si>
  <si>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</si>
  <si>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</si>
  <si>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</si>
  <si>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</si>
  <si>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</si>
  <si>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</si>
  <si>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</si>
  <si>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</si>
  <si>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</si>
  <si>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</si>
  <si>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</si>
  <si>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</si>
  <si>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</si>
  <si>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</si>
  <si>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</si>
  <si>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</si>
  <si>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</si>
  <si>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</si>
  <si>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</si>
  <si>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</si>
  <si>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</si>
  <si>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</si>
  <si>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</si>
  <si>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</si>
  <si>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</si>
  <si>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</si>
  <si>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</si>
  <si>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</si>
  <si>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</si>
  <si>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</si>
  <si>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</si>
  <si>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</si>
  <si>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</si>
  <si>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</si>
  <si>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</si>
  <si>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</si>
  <si>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</si>
  <si>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</si>
  <si>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</si>
  <si>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</si>
  <si>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</si>
  <si>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</si>
  <si>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</si>
  <si>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</si>
  <si>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</si>
  <si>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</si>
  <si>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</si>
  <si>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</si>
  <si>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</si>
  <si>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</si>
  <si>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</si>
  <si>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</si>
  <si>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</si>
  <si>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</si>
  <si>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</si>
  <si>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</si>
  <si>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</si>
  <si>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</si>
  <si>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</si>
  <si>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</si>
  <si>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</si>
  <si>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</si>
  <si>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</si>
  <si>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</si>
  <si>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</si>
  <si>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</si>
  <si>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</si>
  <si>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</si>
  <si>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</si>
  <si>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</si>
  <si>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</si>
  <si>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</si>
  <si>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</si>
  <si>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</si>
  <si>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</si>
  <si>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</si>
  <si>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</si>
  <si>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</si>
  <si>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</si>
  <si>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</si>
  <si>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</si>
  <si>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</si>
  <si>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</si>
  <si>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</si>
  <si>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</si>
  <si>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</si>
  <si>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</si>
  <si>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</si>
  <si>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</si>
  <si>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</si>
  <si>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</si>
  <si>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</si>
  <si>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</si>
  <si>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</si>
  <si>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</si>
  <si>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</si>
  <si>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</si>
  <si>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</si>
  <si>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</si>
  <si>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</si>
  <si>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</si>
  <si>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</si>
  <si>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</si>
  <si>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</si>
  <si>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</si>
  <si>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</si>
  <si>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</si>
  <si>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</si>
  <si>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</si>
  <si>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</si>
  <si>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</si>
  <si>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</si>
  <si>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</si>
  <si>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</si>
  <si>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</si>
  <si>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</si>
  <si>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</si>
  <si>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</si>
  <si>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</si>
  <si>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</si>
  <si>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</si>
  <si>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</si>
  <si>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</si>
  <si>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</si>
  <si>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</si>
  <si>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</si>
  <si>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</si>
  <si>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</si>
  <si>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</si>
  <si>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</si>
  <si>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</si>
  <si>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</si>
  <si>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</si>
  <si>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</si>
  <si>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</si>
  <si>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</si>
  <si>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</si>
  <si>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</si>
  <si>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</si>
  <si>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</si>
  <si>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</si>
  <si>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</si>
  <si>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</si>
  <si>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</si>
  <si>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</si>
  <si>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</si>
  <si>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</si>
  <si>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</si>
  <si>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</si>
  <si>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</si>
  <si>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</si>
  <si>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</si>
  <si>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</si>
  <si>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</si>
  <si>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</si>
  <si>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</si>
  <si>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</si>
  <si>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</si>
  <si>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</si>
  <si>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</si>
  <si>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</si>
  <si>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</si>
  <si>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</si>
  <si>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</si>
  <si>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</si>
  <si>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</si>
  <si>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</si>
  <si>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</si>
  <si>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</si>
  <si>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</si>
  <si>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</si>
  <si>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</si>
  <si>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</si>
  <si>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</si>
  <si>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</si>
  <si>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</si>
  <si>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</si>
  <si>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</si>
  <si>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</si>
  <si>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</si>
  <si>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</si>
  <si>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</si>
  <si>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</si>
  <si>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</si>
  <si>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</si>
  <si>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</si>
  <si>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</si>
  <si>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</si>
  <si>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</si>
  <si>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</si>
  <si>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</si>
  <si>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</si>
  <si>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</si>
  <si>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</si>
  <si>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</si>
  <si>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</si>
  <si>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</si>
  <si>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</si>
  <si>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</si>
  <si>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</si>
  <si>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</si>
  <si>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</si>
  <si>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</si>
  <si>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</si>
  <si>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</si>
  <si>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</si>
  <si>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</si>
  <si>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</si>
  <si>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</si>
  <si>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</si>
  <si>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</si>
  <si>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</si>
  <si>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</si>
  <si>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</si>
  <si>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</si>
  <si>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</si>
  <si>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</si>
  <si>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</si>
  <si>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</si>
  <si>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</si>
  <si>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</si>
  <si>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</si>
  <si>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</si>
  <si>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</si>
  <si>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</si>
  <si>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</si>
  <si>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</si>
  <si>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</si>
  <si>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</si>
  <si>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</si>
  <si>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</si>
  <si>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</si>
  <si>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</si>
  <si>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</si>
  <si>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</si>
  <si>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</si>
  <si>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</si>
  <si>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</si>
  <si>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</si>
  <si>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</si>
  <si>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</si>
  <si>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</si>
  <si>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</si>
  <si>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</si>
  <si>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</si>
  <si>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</si>
  <si>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</si>
  <si>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</si>
  <si>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</si>
  <si>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</si>
  <si>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</si>
  <si>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</si>
  <si>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</si>
  <si>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</si>
  <si>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</si>
  <si>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</si>
  <si>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</si>
  <si>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</si>
  <si>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</si>
  <si>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</si>
  <si>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</si>
  <si>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</si>
  <si>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</si>
  <si>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</si>
  <si>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</si>
  <si>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</si>
  <si>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</si>
  <si>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</si>
  <si>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</si>
  <si>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</si>
  <si>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</si>
  <si>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</si>
  <si>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</si>
  <si>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</si>
  <si>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</si>
  <si>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</si>
  <si>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</si>
  <si>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</si>
  <si>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</si>
  <si>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</si>
  <si>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</si>
  <si>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</si>
  <si>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</si>
  <si>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</si>
  <si>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</si>
  <si>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</si>
  <si>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</si>
  <si>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</si>
  <si>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</si>
  <si>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</si>
  <si>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</si>
  <si>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</si>
  <si>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</si>
  <si>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</si>
  <si>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</si>
  <si>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</si>
  <si>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</si>
  <si>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</si>
  <si>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</si>
  <si>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</si>
  <si>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</si>
  <si>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</si>
  <si>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</si>
  <si>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</si>
  <si>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</si>
  <si>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</si>
  <si>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</si>
  <si>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</si>
  <si>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</si>
  <si>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</si>
  <si>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</si>
  <si>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</si>
  <si>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</si>
  <si>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</si>
  <si>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</si>
  <si>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</si>
  <si>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</si>
  <si>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</si>
  <si>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</si>
  <si>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</si>
  <si>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</si>
  <si>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</si>
  <si>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</si>
  <si>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</si>
  <si>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</si>
  <si>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</si>
  <si>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</si>
  <si>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</si>
  <si>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</si>
  <si>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</si>
  <si>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</si>
  <si>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</si>
  <si>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</si>
  <si>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</si>
  <si>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</si>
  <si>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</si>
  <si>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</si>
  <si>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</si>
  <si>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</si>
  <si>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</si>
  <si>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</si>
  <si>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</si>
  <si>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</si>
  <si>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</si>
  <si>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</si>
  <si>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</si>
  <si>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</si>
  <si>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</si>
  <si>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</si>
  <si>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</si>
  <si>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</si>
  <si>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</si>
  <si>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</si>
  <si>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</si>
  <si>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</si>
  <si>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</si>
  <si>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</si>
  <si>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</si>
  <si>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</si>
  <si>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</si>
  <si>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</si>
  <si>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</si>
  <si>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</si>
  <si>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</si>
  <si>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</si>
  <si>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</si>
  <si>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</si>
  <si>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</si>
  <si>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</si>
  <si>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</si>
  <si>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</si>
  <si>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</si>
  <si>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</si>
  <si>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</si>
  <si>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</si>
  <si>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</si>
  <si>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</si>
  <si>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</si>
  <si>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</si>
  <si>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</si>
  <si>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</si>
  <si>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</si>
  <si>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</si>
  <si>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</si>
  <si>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</si>
  <si>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</si>
  <si>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</si>
  <si>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</si>
  <si>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</si>
  <si>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</si>
  <si>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</si>
  <si>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</si>
  <si>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</si>
  <si>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</si>
  <si>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</si>
  <si>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</si>
  <si>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</si>
  <si>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</si>
  <si>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</si>
  <si>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</si>
  <si>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</si>
  <si>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</si>
  <si>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</si>
  <si>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</si>
  <si>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</si>
  <si>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</si>
  <si>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</si>
  <si>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</si>
  <si>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</si>
  <si>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</si>
  <si>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</si>
  <si>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</si>
  <si>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</si>
  <si>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</si>
  <si>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</si>
  <si>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</si>
  <si>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</si>
  <si>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</si>
  <si>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</si>
  <si>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</si>
  <si>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</si>
  <si>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</si>
  <si>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</si>
  <si>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</si>
  <si>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</si>
  <si>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</si>
  <si>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</si>
  <si>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</si>
  <si>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</si>
  <si>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</si>
  <si>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</si>
  <si>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</si>
  <si>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</si>
  <si>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</si>
  <si>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</si>
  <si>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</si>
  <si>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</si>
  <si>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</si>
  <si>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</si>
  <si>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</si>
  <si>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</si>
  <si>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</si>
  <si>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</si>
  <si>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</si>
  <si>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</si>
  <si>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</si>
  <si>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</si>
  <si>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</si>
  <si>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</si>
  <si>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</si>
  <si>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</si>
  <si>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</si>
  <si>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</si>
  <si>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</si>
  <si>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</si>
  <si>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</si>
  <si>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</si>
  <si>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</si>
  <si>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</si>
  <si>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</si>
  <si>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</si>
  <si>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</si>
  <si>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</si>
  <si>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</si>
  <si>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</si>
  <si>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</si>
  <si>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</si>
  <si>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</si>
  <si>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</si>
  <si>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</si>
  <si>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</si>
  <si>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</si>
  <si>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</si>
  <si>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</si>
  <si>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</si>
  <si>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</si>
  <si>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</si>
  <si>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</si>
  <si>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</si>
  <si>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</si>
  <si>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</si>
  <si>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</si>
  <si>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</si>
  <si>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</si>
  <si>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</si>
  <si>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</si>
  <si>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</si>
  <si>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</si>
  <si>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</si>
  <si>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</si>
  <si>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</si>
  <si>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</si>
  <si>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</si>
  <si>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</si>
  <si>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</si>
  <si>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</si>
  <si>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</si>
  <si>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</si>
  <si>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</si>
  <si>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</si>
  <si>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</si>
  <si>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</si>
  <si>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</si>
  <si>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</si>
  <si>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</si>
  <si>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</si>
  <si>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</si>
  <si>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</si>
  <si>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</si>
  <si>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</si>
  <si>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</si>
  <si>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</si>
  <si>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</si>
  <si>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</si>
  <si>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</si>
  <si>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</si>
  <si>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</si>
  <si>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</si>
  <si>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</si>
  <si>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</si>
  <si>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</si>
  <si>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</si>
  <si>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</si>
  <si>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</si>
  <si>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</si>
  <si>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</si>
  <si>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</si>
  <si>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</si>
  <si>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</si>
  <si>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</si>
  <si>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</si>
  <si>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</si>
  <si>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</si>
  <si>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</si>
  <si>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</si>
  <si>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</si>
  <si>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</si>
  <si>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</si>
  <si>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</si>
  <si>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</si>
  <si>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</si>
  <si>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</si>
  <si>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</si>
  <si>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</si>
  <si>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</si>
  <si>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</si>
  <si>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</si>
  <si>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</si>
  <si>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</si>
  <si>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</si>
  <si>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</si>
  <si>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</si>
  <si>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</si>
  <si>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</si>
  <si>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</si>
  <si>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</si>
  <si>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</si>
  <si>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</si>
  <si>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</si>
  <si>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</si>
  <si>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</si>
  <si>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</si>
  <si>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</si>
  <si>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</si>
  <si>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</si>
  <si>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</si>
  <si>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</si>
  <si>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</si>
  <si>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</si>
  <si>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</si>
  <si>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</si>
  <si>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</si>
  <si>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</si>
  <si>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</si>
  <si>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</si>
  <si>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</si>
  <si>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</si>
  <si>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</si>
  <si>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</si>
  <si>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</si>
  <si>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</si>
  <si>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</si>
  <si>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</si>
  <si>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</si>
  <si>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</si>
  <si>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</si>
  <si>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</si>
  <si>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</si>
  <si>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</si>
  <si>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</si>
  <si>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</si>
  <si>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</si>
  <si>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</si>
  <si>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</si>
  <si>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</si>
  <si>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</si>
  <si>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</si>
  <si>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</si>
  <si>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</si>
  <si>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</si>
  <si>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</si>
  <si>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</si>
  <si>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</si>
  <si>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</si>
  <si>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</si>
  <si>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</si>
  <si>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</si>
  <si>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</si>
  <si>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</si>
  <si>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</si>
  <si>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</si>
  <si>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</si>
  <si>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</si>
  <si>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</si>
  <si>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</si>
  <si>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</si>
  <si>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</si>
  <si>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</si>
  <si>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</si>
  <si>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</si>
  <si>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</si>
  <si>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</si>
  <si>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</si>
  <si>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</si>
  <si>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</si>
  <si>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</si>
  <si>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</si>
  <si>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</si>
  <si>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</si>
  <si>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</si>
  <si>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</si>
  <si>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</si>
  <si>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</si>
  <si>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</si>
  <si>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</si>
  <si>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</si>
  <si>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</si>
  <si>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</si>
  <si>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</si>
  <si>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</si>
  <si>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</si>
  <si>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</si>
  <si>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</si>
  <si>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</si>
  <si>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</si>
  <si>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</si>
  <si>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</si>
  <si>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</si>
  <si>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</si>
  <si>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</si>
  <si>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</si>
  <si>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</si>
  <si>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</si>
  <si>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</si>
  <si>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</si>
  <si>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</si>
  <si>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</si>
  <si>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</si>
  <si>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</si>
  <si>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</si>
  <si>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</si>
  <si>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</si>
  <si>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</si>
  <si>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</si>
  <si>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</si>
  <si>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</si>
  <si>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</si>
  <si>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</si>
  <si>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</si>
  <si>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</si>
  <si>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</si>
  <si>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</si>
  <si>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</si>
  <si>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</si>
  <si>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</si>
  <si>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</si>
  <si>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</si>
  <si>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</si>
  <si>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</si>
  <si>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</si>
  <si>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</si>
  <si>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</si>
  <si>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</si>
  <si>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</si>
  <si>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</si>
  <si>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</si>
  <si>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</si>
  <si>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</si>
  <si>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</si>
  <si>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</si>
  <si>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</si>
  <si>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</si>
  <si>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</si>
  <si>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</si>
  <si>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</si>
  <si>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</si>
  <si>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</si>
  <si>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</si>
  <si>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</si>
  <si>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</si>
  <si>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</si>
  <si>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</si>
  <si>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</si>
  <si>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</si>
  <si>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</si>
  <si>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</si>
  <si>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</si>
  <si>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</si>
  <si>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</si>
  <si>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</si>
  <si>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</si>
  <si>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</si>
  <si>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</si>
  <si>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</si>
  <si>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</si>
  <si>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</si>
  <si>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</si>
  <si>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</si>
  <si>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</si>
  <si>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</si>
  <si>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</si>
  <si>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</si>
  <si>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</si>
  <si>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</si>
  <si>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</si>
  <si>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</si>
  <si>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</si>
  <si>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</si>
  <si>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</si>
  <si>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</si>
  <si>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</si>
  <si>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</si>
  <si>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</si>
  <si>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</si>
  <si>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</si>
  <si>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</si>
  <si>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</si>
  <si>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</si>
  <si>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</si>
  <si>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</si>
  <si>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</si>
  <si>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</si>
  <si>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</si>
  <si>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</si>
  <si>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</si>
  <si>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</si>
  <si>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</si>
  <si>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</si>
  <si>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</si>
  <si>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</si>
  <si>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</si>
  <si>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</si>
  <si>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</si>
  <si>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</si>
  <si>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</si>
  <si>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</si>
  <si>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</si>
  <si>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</si>
  <si>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</si>
  <si>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</si>
  <si>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</si>
  <si>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</si>
  <si>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</si>
  <si>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</si>
  <si>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</si>
  <si>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</si>
  <si>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</si>
  <si>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</si>
  <si>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</si>
  <si>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</si>
  <si>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</si>
  <si>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</si>
  <si>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</si>
  <si>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</si>
  <si>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</si>
  <si>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</si>
  <si>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</si>
  <si>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</si>
  <si>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</si>
  <si>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</si>
  <si>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</si>
  <si>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</si>
  <si>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</si>
  <si>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</si>
  <si>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</si>
  <si>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</si>
  <si>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</si>
  <si>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</si>
  <si>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</si>
  <si>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</si>
  <si>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</si>
  <si>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</si>
  <si>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</si>
  <si>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</si>
  <si>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</si>
  <si>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</si>
  <si>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</si>
  <si>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</si>
  <si>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</si>
  <si>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</si>
  <si>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</si>
  <si>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</si>
  <si>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</si>
  <si>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</si>
  <si>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</si>
  <si>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</si>
  <si>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</si>
  <si>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</si>
  <si>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</si>
  <si>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</si>
  <si>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</si>
  <si>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</si>
  <si>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</si>
  <si>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</si>
  <si>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</si>
  <si>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</si>
  <si>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</si>
  <si>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</si>
  <si>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</si>
  <si>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</si>
  <si>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</si>
  <si>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</si>
  <si>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</si>
  <si>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</si>
  <si>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</si>
  <si>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</si>
  <si>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</si>
  <si>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</si>
  <si>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</si>
  <si>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</si>
  <si>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</si>
  <si>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</si>
  <si>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</si>
  <si>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</si>
  <si>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</si>
  <si>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</si>
  <si>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</si>
  <si>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</si>
  <si>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</si>
  <si>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</si>
  <si>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</si>
  <si>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</si>
  <si>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</si>
  <si>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</si>
  <si>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</si>
  <si>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</si>
  <si>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</si>
  <si>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</si>
  <si>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</si>
  <si>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</si>
  <si>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</si>
  <si>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</si>
  <si>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</si>
  <si>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</si>
  <si>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</si>
  <si>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</si>
  <si>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</si>
  <si>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</si>
  <si>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</si>
  <si>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</si>
  <si>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</si>
  <si>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</si>
  <si>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</si>
  <si>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</si>
  <si>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</si>
  <si>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</si>
  <si>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</si>
  <si>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</si>
  <si>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</si>
  <si>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</si>
  <si>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</si>
  <si>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</si>
  <si>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</si>
  <si>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</si>
  <si>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</si>
  <si>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</si>
  <si>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</si>
  <si>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</si>
  <si>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</si>
  <si>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</si>
  <si>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</si>
  <si>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</si>
  <si>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</si>
  <si>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</si>
  <si>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</si>
  <si>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</si>
  <si>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</si>
  <si>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</si>
  <si>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</si>
  <si>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</si>
  <si>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</si>
  <si>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</si>
  <si>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</si>
  <si>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</si>
  <si>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</si>
  <si>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</si>
  <si>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</si>
  <si>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</si>
  <si>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</si>
  <si>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</si>
  <si>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</si>
  <si>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</si>
  <si>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</si>
  <si>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</si>
  <si>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</si>
  <si>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</si>
  <si>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</si>
  <si>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</si>
  <si>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</si>
  <si>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</si>
  <si>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</si>
  <si>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</si>
  <si>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</si>
  <si>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</si>
  <si>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</si>
  <si>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</si>
  <si>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</si>
  <si>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</si>
  <si>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</si>
  <si>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</si>
  <si>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</si>
  <si>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</si>
  <si>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</si>
  <si>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</si>
  <si>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</si>
  <si>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</si>
  <si>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</si>
  <si>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</si>
  <si>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</si>
  <si>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</si>
  <si>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</si>
  <si>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</si>
  <si>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</si>
  <si>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</si>
  <si>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</si>
  <si>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</si>
  <si>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</si>
  <si>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</si>
  <si>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</si>
  <si>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</si>
  <si>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</si>
  <si>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</si>
  <si>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</si>
  <si>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</si>
  <si>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</si>
  <si>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</si>
  <si>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</si>
  <si>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</si>
  <si>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</si>
  <si>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</si>
  <si>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</si>
  <si>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</si>
  <si>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</si>
  <si>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</si>
  <si>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</si>
  <si>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</si>
  <si>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</si>
  <si>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</si>
  <si>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</si>
  <si>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</si>
  <si>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</si>
  <si>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</si>
  <si>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</si>
  <si>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</si>
  <si>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</si>
  <si>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</si>
  <si>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</si>
  <si>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</si>
  <si>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</si>
  <si>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</si>
  <si>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</si>
  <si>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</si>
  <si>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</si>
  <si>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</si>
  <si>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</si>
  <si>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</si>
  <si>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</si>
  <si>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</si>
  <si>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</si>
  <si>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</si>
  <si>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</si>
  <si>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</si>
  <si>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</si>
  <si>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</si>
  <si>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</si>
  <si>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</si>
  <si>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</si>
  <si>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</si>
  <si>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</si>
  <si>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</si>
  <si>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</si>
  <si>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</si>
  <si>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</si>
  <si>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</si>
  <si>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</si>
  <si>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</si>
  <si>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</si>
  <si>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</si>
  <si>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</si>
  <si>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</si>
  <si>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</si>
  <si>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</si>
  <si>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</si>
  <si>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</si>
  <si>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</si>
  <si>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</si>
  <si>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</si>
  <si>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</si>
  <si>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</si>
  <si>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</si>
  <si>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</si>
  <si>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</si>
  <si>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</si>
  <si>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</si>
  <si>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</si>
  <si>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</si>
  <si>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</si>
  <si>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</si>
  <si>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</si>
  <si>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</si>
  <si>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</si>
  <si>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</si>
  <si>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</si>
  <si>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</si>
  <si>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</si>
  <si>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</si>
  <si>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</si>
  <si>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</si>
  <si>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</si>
  <si>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</si>
  <si>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</si>
  <si>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</si>
  <si>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</si>
  <si>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</si>
  <si>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</si>
  <si>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</si>
  <si>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</si>
  <si>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</si>
  <si>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</si>
  <si>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</si>
  <si>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</si>
  <si>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</si>
  <si>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</si>
  <si>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</si>
  <si>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</si>
  <si>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</si>
  <si>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</si>
  <si>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</si>
  <si>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</si>
  <si>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</si>
  <si>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</si>
  <si>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</si>
  <si>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</si>
  <si>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</si>
  <si>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</si>
  <si>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</si>
  <si>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</si>
  <si>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</si>
  <si>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</si>
  <si>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</si>
  <si>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</si>
  <si>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</si>
  <si>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</si>
  <si>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</si>
  <si>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</si>
  <si>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</si>
  <si>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</si>
  <si>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</si>
  <si>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</si>
  <si>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</si>
  <si>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</si>
  <si>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</si>
  <si>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</si>
  <si>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</si>
  <si>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</si>
  <si>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</si>
  <si>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</si>
  <si>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</si>
  <si>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</si>
  <si>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</si>
  <si>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</si>
  <si>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</si>
  <si>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</si>
  <si>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</si>
  <si>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</si>
  <si>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</si>
  <si>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</si>
  <si>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</si>
  <si>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</si>
  <si>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</si>
  <si>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</si>
  <si>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</si>
  <si>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</si>
  <si>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</si>
  <si>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</si>
  <si>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</si>
  <si>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</si>
  <si>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</si>
  <si>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</si>
  <si>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</si>
  <si>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</si>
  <si>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</si>
  <si>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</si>
  <si>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</si>
  <si>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</si>
  <si>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</si>
  <si>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</si>
  <si>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</si>
  <si>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</si>
  <si>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</si>
  <si>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</si>
  <si>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</si>
  <si>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</si>
  <si>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</si>
  <si>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</si>
  <si>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</si>
  <si>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</si>
  <si>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</si>
  <si>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</si>
  <si>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</si>
  <si>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</si>
  <si>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</si>
  <si>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</si>
  <si>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</si>
  <si>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</si>
  <si>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</si>
  <si>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</si>
  <si>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</si>
  <si>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</si>
  <si>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</si>
  <si>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</si>
  <si>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</si>
  <si>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</si>
  <si>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</si>
  <si>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</si>
  <si>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</si>
  <si>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</si>
  <si>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</si>
  <si>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</si>
  <si>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</si>
  <si>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</si>
  <si>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</si>
  <si>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</si>
  <si>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</si>
  <si>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</si>
  <si>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</si>
  <si>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</si>
  <si>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</si>
  <si>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</si>
  <si>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</si>
  <si>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</si>
  <si>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</si>
  <si>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</si>
  <si>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</si>
  <si>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</si>
  <si>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</si>
  <si>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</si>
  <si>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</si>
  <si>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</si>
  <si>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</si>
  <si>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</si>
  <si>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</si>
  <si>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</si>
  <si>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</si>
  <si>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</si>
  <si>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</si>
  <si>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</si>
  <si>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</si>
  <si>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</si>
  <si>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</si>
  <si>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</si>
  <si>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</si>
  <si>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</si>
  <si>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</si>
  <si>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</si>
  <si>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</si>
  <si>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</si>
  <si>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</si>
  <si>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</si>
  <si>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</si>
  <si>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</si>
  <si>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</si>
  <si>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</si>
  <si>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</si>
  <si>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</si>
  <si>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</si>
  <si>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</si>
  <si>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</si>
  <si>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</si>
  <si>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</si>
  <si>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</si>
  <si>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</si>
  <si>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</si>
  <si>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</si>
  <si>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</si>
  <si>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</si>
  <si>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</si>
  <si>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</si>
  <si>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</si>
  <si>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</si>
  <si>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</si>
  <si>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</si>
  <si>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</si>
  <si>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</si>
  <si>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</si>
  <si>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</si>
  <si>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</si>
  <si>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</si>
  <si>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</si>
  <si>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</si>
  <si>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</si>
  <si>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</si>
  <si>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</si>
  <si>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</si>
  <si>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</si>
  <si>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</si>
  <si>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</si>
  <si>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</si>
  <si>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</si>
  <si>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</si>
  <si>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</si>
  <si>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</si>
  <si>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</si>
  <si>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</si>
  <si>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</si>
  <si>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</si>
  <si>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</si>
  <si>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</si>
  <si>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</si>
  <si>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</si>
  <si>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</si>
  <si>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</si>
  <si>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</si>
  <si>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</si>
  <si>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</si>
  <si>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</si>
  <si>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</si>
  <si>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</si>
  <si>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</si>
  <si>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</si>
  <si>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</si>
  <si>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</si>
  <si>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</si>
  <si>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</si>
  <si>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</si>
  <si>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</si>
  <si>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</si>
  <si>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</si>
  <si>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</si>
  <si>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</si>
  <si>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</si>
  <si>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</si>
  <si>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</si>
  <si>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</si>
  <si>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</si>
  <si>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</si>
  <si>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</si>
  <si>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</si>
  <si>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</si>
  <si>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</si>
  <si>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</si>
  <si>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</si>
  <si>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</si>
  <si>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</si>
  <si>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</si>
  <si>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</si>
  <si>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</si>
  <si>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</si>
  <si>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</si>
  <si>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</si>
  <si>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</si>
  <si>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</si>
  <si>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</si>
  <si>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</si>
  <si>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</si>
  <si>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</si>
  <si>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</si>
  <si>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</si>
  <si>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</si>
  <si>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</si>
  <si>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</si>
  <si>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</si>
  <si>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</si>
  <si>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</si>
  <si>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</si>
  <si>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</si>
  <si>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</si>
  <si>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</si>
  <si>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</si>
  <si>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</si>
  <si>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</si>
  <si>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</si>
  <si>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</si>
  <si>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</si>
  <si>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</si>
  <si>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</si>
  <si>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</si>
  <si>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</si>
  <si>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</si>
  <si>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</si>
  <si>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</si>
  <si>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</si>
  <si>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</si>
  <si>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</si>
  <si>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</si>
  <si>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</si>
  <si>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</si>
  <si>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</si>
  <si>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</si>
  <si>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</si>
  <si>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</si>
  <si>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</si>
  <si>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</si>
  <si>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</si>
  <si>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</si>
  <si>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</si>
  <si>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</si>
  <si>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</si>
  <si>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</si>
  <si>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</si>
  <si>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</si>
  <si>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</si>
  <si>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</si>
  <si>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</si>
  <si>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</si>
  <si>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</si>
  <si>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</si>
  <si>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</si>
  <si>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</si>
  <si>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</si>
  <si>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</si>
  <si>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</si>
  <si>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</si>
  <si>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</si>
  <si>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</si>
  <si>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</si>
  <si>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</si>
  <si>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</si>
  <si>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</si>
  <si>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</si>
  <si>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</si>
  <si>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</si>
  <si>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</si>
  <si>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</si>
  <si>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</si>
  <si>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</si>
  <si>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</si>
  <si>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</si>
  <si>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</si>
  <si>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</si>
  <si>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</si>
  <si>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</si>
  <si>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</si>
  <si>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</si>
  <si>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</si>
  <si>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</si>
  <si>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</si>
  <si>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</si>
  <si>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</si>
  <si>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</si>
  <si>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</si>
  <si>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</si>
  <si>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</si>
  <si>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</si>
  <si>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</si>
  <si>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</si>
  <si>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</si>
  <si>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</si>
  <si>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</si>
  <si>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</si>
  <si>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</si>
  <si>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</si>
  <si>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</si>
  <si>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</si>
  <si>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</si>
  <si>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</si>
  <si>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</si>
  <si>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</si>
  <si>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</si>
  <si>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</si>
  <si>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</si>
  <si>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</si>
  <si>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</si>
  <si>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</si>
  <si>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</si>
  <si>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</si>
  <si>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</si>
  <si>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</si>
  <si>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</si>
  <si>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</si>
  <si>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</si>
  <si>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</si>
  <si>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</si>
  <si>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</si>
  <si>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</si>
  <si>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</si>
  <si>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</si>
  <si>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</si>
  <si>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</si>
  <si>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</si>
  <si>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</si>
  <si>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</si>
  <si>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</si>
  <si>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</si>
  <si>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</si>
  <si>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</si>
  <si>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</si>
  <si>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</si>
  <si>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</si>
  <si>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</si>
  <si>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</si>
  <si>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</si>
  <si>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</si>
  <si>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</si>
  <si>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</si>
  <si>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</si>
  <si>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</si>
  <si>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</si>
  <si>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</si>
  <si>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</si>
  <si>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</si>
  <si>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</si>
  <si>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</si>
  <si>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</si>
  <si>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</si>
  <si>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</si>
  <si>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</si>
  <si>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</si>
  <si>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</si>
  <si>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</si>
  <si>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</si>
  <si>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</si>
  <si>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</si>
  <si>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</si>
  <si>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</si>
  <si>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</si>
  <si>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</si>
  <si>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</si>
  <si>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</si>
  <si>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</si>
  <si>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</si>
  <si>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</si>
  <si>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</si>
  <si>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</si>
  <si>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</si>
  <si>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</si>
  <si>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</si>
  <si>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</si>
  <si>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</si>
  <si>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</si>
  <si>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</si>
  <si>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</si>
  <si>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</si>
  <si>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</si>
  <si>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</si>
  <si>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</si>
  <si>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</si>
  <si>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</si>
  <si>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</si>
  <si>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</si>
  <si>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</si>
  <si>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</si>
  <si>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</si>
  <si>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</si>
  <si>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</si>
  <si>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</si>
  <si>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</si>
  <si>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</si>
  <si>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</si>
  <si>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</si>
  <si>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</si>
  <si>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</si>
  <si>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</si>
  <si>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</si>
  <si>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</si>
  <si>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</si>
  <si>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</si>
  <si>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</si>
  <si>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</si>
  <si>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</si>
  <si>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</si>
  <si>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</si>
  <si>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</si>
  <si>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</si>
  <si>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</si>
  <si>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</si>
  <si>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</si>
  <si>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</si>
  <si>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</si>
  <si>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</si>
  <si>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</si>
  <si>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</si>
  <si>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</si>
  <si>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</si>
  <si>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</si>
  <si>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</si>
  <si>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</si>
  <si>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</si>
  <si>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</si>
  <si>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</si>
  <si>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</si>
  <si>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</si>
  <si>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</si>
  <si>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</si>
  <si>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</si>
  <si>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</si>
  <si>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</si>
  <si>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</si>
  <si>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</si>
  <si>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</si>
  <si>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</si>
  <si>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</si>
  <si>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</si>
  <si>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</si>
  <si>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</si>
  <si>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</si>
  <si>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</si>
  <si>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</si>
  <si>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</si>
  <si>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</si>
  <si>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</si>
  <si>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</si>
  <si>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</si>
  <si>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</si>
  <si>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</si>
  <si>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</si>
  <si>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</si>
  <si>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</si>
  <si>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</si>
  <si>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</si>
  <si>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</si>
  <si>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</si>
  <si>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</si>
  <si>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</si>
  <si>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</si>
  <si>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</si>
  <si>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</si>
  <si>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</si>
  <si>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</si>
  <si>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</si>
  <si>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</si>
  <si>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</si>
  <si>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</si>
  <si>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</si>
  <si>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</si>
  <si>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</si>
  <si>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</si>
  <si>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</si>
  <si>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</si>
  <si>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</si>
  <si>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</si>
  <si>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</si>
  <si>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</si>
  <si>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</si>
  <si>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</si>
  <si>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</si>
  <si>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</si>
  <si>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</si>
  <si>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</si>
  <si>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</si>
  <si>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</si>
  <si>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</si>
  <si>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</si>
  <si>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</si>
  <si>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</si>
  <si>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</si>
  <si>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</si>
  <si>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</si>
  <si>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</si>
  <si>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</si>
  <si>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</si>
  <si>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</si>
  <si>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</si>
  <si>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</si>
  <si>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</si>
  <si>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</si>
  <si>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</si>
  <si>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</si>
  <si>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</si>
  <si>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</si>
  <si>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</si>
  <si>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</si>
  <si>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</si>
  <si>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</si>
  <si>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</si>
  <si>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</si>
  <si>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</si>
  <si>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</si>
  <si>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</si>
  <si>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</si>
  <si>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</si>
  <si>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</si>
  <si>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</si>
  <si>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</si>
  <si>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</si>
  <si>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</si>
  <si>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</si>
  <si>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</si>
  <si>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</si>
  <si>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</si>
  <si>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</si>
  <si>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</si>
  <si>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</si>
  <si>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</si>
  <si>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</si>
  <si>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</si>
  <si>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</si>
  <si>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</si>
  <si>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</si>
  <si>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</si>
  <si>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</si>
  <si>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</si>
  <si>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</si>
  <si>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</si>
  <si>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</si>
  <si>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</si>
  <si>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</si>
  <si>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</si>
  <si>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</si>
  <si>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</si>
  <si>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</si>
  <si>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</si>
  <si>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</si>
  <si>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</si>
  <si>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</si>
  <si>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</si>
  <si>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</si>
  <si>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</si>
  <si>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</si>
  <si>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</si>
  <si>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</si>
  <si>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</si>
  <si>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</si>
  <si>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</si>
  <si>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</si>
  <si>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</si>
  <si>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</si>
  <si>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</si>
  <si>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</si>
  <si>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</si>
  <si>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</si>
  <si>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</si>
  <si>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</si>
  <si>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</si>
  <si>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</si>
  <si>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</si>
  <si>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</si>
  <si>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</si>
  <si>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</si>
  <si>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</si>
  <si>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</si>
  <si>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</si>
  <si>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</si>
  <si>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</si>
  <si>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</si>
  <si>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</si>
  <si>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</si>
  <si>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</si>
  <si>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</si>
  <si>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</si>
  <si>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</si>
  <si>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</si>
  <si>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</si>
  <si>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</si>
  <si>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</si>
  <si>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</si>
  <si>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</si>
  <si>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</si>
  <si>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</si>
  <si>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</si>
  <si>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</si>
  <si>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</si>
  <si>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</si>
  <si>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</si>
  <si>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</si>
  <si>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</si>
  <si>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</si>
  <si>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</si>
  <si>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</si>
  <si>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</si>
  <si>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</si>
  <si>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</si>
  <si>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</si>
  <si>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</si>
  <si>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</si>
  <si>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</si>
  <si>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</si>
  <si>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</si>
  <si>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</si>
  <si>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</si>
  <si>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</si>
  <si>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</si>
  <si>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</si>
  <si>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</si>
  <si>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</si>
  <si>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</si>
  <si>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</si>
  <si>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</si>
  <si>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</si>
  <si>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</si>
  <si>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</si>
  <si>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</si>
  <si>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</si>
  <si>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</si>
  <si>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</si>
  <si>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</si>
  <si>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</si>
  <si>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</si>
  <si>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</si>
  <si>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</si>
  <si>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</si>
  <si>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</si>
  <si>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</si>
  <si>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</si>
  <si>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</si>
  <si>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</si>
  <si>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</si>
  <si>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</si>
  <si>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</si>
  <si>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</si>
  <si>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</si>
  <si>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</si>
  <si>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</si>
  <si>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</si>
  <si>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</si>
  <si>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</si>
  <si>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</si>
  <si>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</si>
  <si>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</si>
  <si>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</si>
  <si>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</si>
  <si>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</si>
  <si>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</si>
  <si>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</si>
  <si>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</si>
  <si>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</si>
  <si>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</si>
  <si>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</si>
  <si>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</si>
  <si>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</si>
  <si>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</si>
  <si>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</si>
  <si>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</si>
  <si>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</si>
  <si>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</si>
  <si>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</si>
  <si>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</si>
  <si>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</si>
  <si>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</si>
  <si>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</si>
  <si>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</si>
  <si>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</si>
  <si>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</si>
  <si>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</si>
  <si>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</si>
  <si>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</si>
  <si>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</si>
  <si>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</si>
  <si>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</si>
  <si>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</si>
  <si>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</si>
  <si>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</si>
  <si>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</si>
  <si>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</si>
  <si>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</si>
  <si>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</si>
  <si>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</si>
  <si>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</si>
  <si>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</si>
  <si>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</si>
  <si>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</si>
  <si>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</si>
  <si>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</si>
  <si>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</si>
  <si>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</si>
  <si>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</si>
  <si>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</si>
  <si>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</si>
  <si>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</si>
  <si>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</si>
  <si>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</si>
  <si>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</si>
  <si>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</si>
  <si>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</si>
  <si>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</si>
  <si>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</si>
  <si>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</si>
  <si>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</si>
  <si>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</si>
  <si>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</si>
  <si>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</si>
  <si>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</si>
  <si>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</si>
  <si>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</si>
  <si>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</si>
  <si>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</si>
  <si>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</si>
  <si>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</si>
  <si>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</si>
  <si>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</si>
  <si>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</si>
  <si>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</si>
  <si>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</si>
  <si>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</si>
  <si>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</si>
  <si>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</si>
  <si>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</si>
  <si>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</si>
  <si>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</si>
  <si>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</si>
  <si>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</si>
  <si>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</si>
  <si>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</si>
  <si>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</si>
  <si>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</si>
  <si>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</si>
  <si>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</si>
  <si>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</si>
  <si>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</si>
  <si>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</si>
  <si>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</si>
  <si>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</si>
  <si>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</si>
  <si>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</si>
  <si>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</si>
  <si>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</si>
  <si>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</si>
  <si>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</si>
  <si>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</si>
  <si>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</si>
  <si>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</si>
  <si>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</si>
  <si>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</si>
  <si>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</si>
  <si>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</si>
  <si>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</si>
  <si>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</si>
  <si>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</si>
  <si>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</si>
  <si>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</si>
  <si>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</si>
  <si>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</si>
  <si>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</si>
  <si>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</si>
  <si>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</si>
  <si>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</si>
  <si>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</si>
  <si>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</si>
  <si>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</si>
  <si>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</si>
  <si>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</si>
  <si>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</si>
  <si>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</si>
  <si>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</si>
  <si>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</si>
  <si>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</si>
  <si>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</si>
  <si>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</si>
  <si>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</si>
  <si>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</si>
  <si>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</si>
  <si>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</si>
  <si>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</si>
  <si>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</si>
  <si>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</si>
  <si>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</si>
  <si>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</si>
  <si>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</si>
  <si>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</si>
  <si>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</si>
  <si>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</si>
  <si>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</si>
  <si>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</si>
  <si>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</si>
  <si>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</si>
  <si>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</si>
  <si>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</si>
  <si>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</si>
  <si>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</si>
  <si>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</si>
  <si>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</si>
  <si>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</si>
  <si>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</si>
  <si>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</si>
  <si>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</si>
  <si>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</si>
  <si>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</si>
  <si>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</si>
  <si>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</si>
  <si>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</si>
  <si>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</si>
  <si>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</si>
  <si>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</si>
  <si>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</si>
  <si>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</si>
  <si>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</si>
  <si>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</si>
  <si>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</si>
  <si>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</si>
  <si>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</si>
  <si>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</si>
  <si>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</si>
  <si>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</si>
  <si>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</si>
  <si>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</si>
  <si>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</si>
  <si>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</si>
  <si>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</si>
  <si>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</si>
  <si>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</si>
  <si>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</si>
  <si>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</si>
  <si>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</si>
  <si>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</si>
  <si>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</si>
  <si>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</si>
  <si>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</si>
  <si>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</si>
  <si>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</si>
  <si>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</si>
  <si>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</si>
  <si>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</si>
  <si>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</si>
  <si>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</si>
  <si>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</si>
  <si>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</si>
  <si>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</si>
  <si>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</si>
  <si>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</si>
  <si>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</si>
  <si>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</si>
  <si>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</si>
  <si>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</si>
  <si>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</si>
  <si>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</si>
  <si>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</si>
  <si>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</si>
  <si>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</si>
  <si>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</si>
  <si>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</si>
  <si>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</si>
  <si>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</si>
  <si>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</si>
  <si>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</si>
  <si>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</si>
  <si>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</si>
  <si>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</si>
  <si>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</si>
  <si>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</si>
  <si>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</si>
  <si>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</si>
  <si>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</si>
  <si>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</si>
  <si>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</si>
  <si>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</si>
  <si>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</si>
  <si>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</si>
  <si>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</si>
  <si>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</si>
  <si>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</si>
  <si>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</si>
  <si>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</si>
  <si>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</si>
  <si>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</si>
  <si>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</si>
  <si>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</si>
  <si>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</si>
  <si>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</si>
  <si>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</si>
  <si>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</si>
  <si>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</si>
  <si>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</si>
  <si>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</si>
  <si>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</si>
  <si>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</si>
  <si>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</si>
  <si>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</si>
  <si>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</si>
  <si>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</si>
  <si>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</si>
  <si>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</si>
  <si>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</si>
  <si>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</si>
  <si>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</si>
  <si>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</si>
  <si>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</si>
  <si>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</si>
  <si>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</si>
  <si>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</si>
  <si>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</si>
  <si>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</si>
  <si>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</si>
  <si>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</si>
  <si>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</si>
  <si>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</si>
  <si>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</si>
  <si>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</si>
  <si>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</si>
  <si>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</si>
  <si>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</si>
  <si>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</si>
  <si>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</si>
  <si>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</si>
  <si>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</si>
  <si>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</si>
  <si>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</si>
  <si>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</si>
  <si>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</si>
  <si>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</si>
  <si>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</si>
  <si>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</si>
  <si>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</si>
  <si>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</si>
  <si>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</si>
  <si>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</si>
  <si>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</si>
  <si>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</si>
  <si>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</si>
  <si>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</si>
  <si>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</si>
  <si>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</si>
  <si>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</si>
  <si>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</si>
  <si>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</si>
  <si>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</si>
  <si>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</si>
  <si>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</si>
  <si>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</si>
  <si>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</si>
  <si>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</si>
  <si>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</si>
  <si>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</si>
  <si>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</si>
  <si>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</si>
  <si>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</si>
  <si>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</si>
  <si>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</si>
  <si>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</si>
  <si>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</si>
  <si>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</si>
  <si>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</si>
  <si>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</si>
  <si>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</si>
  <si>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</si>
  <si>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</si>
  <si>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</si>
  <si>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</si>
  <si>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</si>
  <si>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</si>
  <si>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</si>
  <si>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</si>
  <si>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</si>
  <si>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</si>
  <si>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</si>
  <si>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</si>
  <si>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</si>
  <si>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</si>
  <si>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</si>
  <si>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</si>
  <si>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</si>
  <si>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</si>
  <si>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</si>
  <si>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</si>
  <si>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</si>
  <si>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</si>
  <si>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</si>
  <si>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</si>
  <si>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</si>
  <si>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</si>
  <si>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</si>
  <si>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</si>
  <si>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</si>
  <si>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</si>
  <si>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</si>
  <si>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</si>
  <si>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</si>
  <si>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</si>
  <si>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</si>
  <si>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</si>
  <si>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</si>
  <si>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</si>
  <si>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</si>
  <si>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</si>
  <si>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</si>
  <si>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</si>
  <si>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</si>
  <si>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</si>
  <si>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</si>
  <si>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</si>
  <si>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</si>
  <si>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</si>
  <si>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</si>
  <si>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</si>
  <si>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</si>
  <si>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</si>
  <si>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</si>
  <si>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</si>
  <si>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</si>
  <si>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</si>
  <si>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</si>
  <si>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</si>
  <si>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</si>
  <si>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</si>
  <si>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</si>
  <si>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</si>
  <si>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</si>
  <si>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</si>
  <si>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</si>
  <si>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</si>
  <si>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</si>
  <si>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</si>
  <si>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</si>
  <si>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</si>
  <si>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</si>
  <si>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</si>
  <si>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</si>
  <si>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</si>
  <si>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</si>
  <si>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</si>
  <si>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</si>
  <si>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</si>
  <si>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</si>
  <si>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</si>
  <si>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</si>
  <si>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</si>
  <si>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</si>
  <si>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</si>
  <si>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</si>
  <si>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</si>
  <si>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</si>
  <si>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</si>
  <si>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</si>
  <si>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</si>
  <si>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</si>
  <si>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</si>
  <si>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</si>
  <si>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</si>
  <si>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</si>
  <si>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</si>
  <si>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</si>
  <si>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</si>
  <si>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</si>
  <si>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</si>
  <si>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</si>
  <si>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</si>
  <si>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</si>
  <si>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</si>
  <si>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</si>
  <si>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</si>
  <si>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</si>
  <si>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</si>
  <si>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</si>
  <si>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</si>
  <si>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</si>
  <si>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</si>
  <si>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</si>
  <si>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</si>
  <si>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</si>
  <si>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</si>
  <si>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</si>
  <si>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</si>
  <si>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</si>
  <si>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</si>
  <si>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</si>
  <si>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</si>
  <si>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</si>
  <si>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</si>
  <si>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</si>
  <si>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</si>
  <si>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</si>
  <si>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</si>
  <si>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</si>
  <si>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</si>
  <si>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</si>
  <si>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</si>
  <si>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</si>
  <si>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</si>
  <si>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</si>
  <si>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</si>
  <si>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</si>
  <si>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</si>
  <si>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</si>
  <si>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</si>
  <si>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</si>
  <si>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</si>
  <si>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</si>
  <si>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</si>
  <si>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</si>
  <si>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</si>
  <si>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</si>
  <si>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</si>
  <si>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</si>
  <si>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</si>
  <si>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</si>
  <si>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</si>
  <si>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</si>
  <si>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</si>
  <si>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</si>
  <si>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</si>
  <si>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</si>
  <si>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</si>
  <si>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</si>
  <si>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</si>
  <si>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</si>
  <si>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</si>
  <si>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</si>
  <si>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</si>
  <si>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</si>
  <si>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</si>
  <si>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</si>
  <si>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</si>
  <si>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</si>
  <si>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</si>
  <si>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</si>
  <si>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</si>
  <si>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</si>
  <si>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</si>
  <si>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</si>
  <si>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</si>
  <si>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</si>
  <si>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</si>
  <si>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</si>
  <si>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</si>
  <si>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</si>
  <si>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</si>
  <si>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</si>
  <si>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</si>
  <si>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</si>
  <si>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</si>
  <si>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</si>
  <si>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</si>
  <si>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</si>
  <si>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</si>
  <si>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</si>
  <si>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</si>
  <si>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</si>
  <si>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</si>
  <si>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</si>
  <si>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</si>
  <si>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</si>
  <si>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</si>
  <si>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</si>
  <si>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</si>
  <si>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</si>
  <si>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</si>
  <si>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</si>
  <si>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</si>
  <si>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</si>
  <si>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</si>
  <si>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</si>
  <si>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</si>
  <si>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</si>
  <si>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</si>
  <si>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</si>
  <si>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</si>
  <si>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</si>
  <si>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</si>
  <si>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</si>
  <si>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</si>
  <si>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</si>
  <si>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</si>
  <si>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</si>
  <si>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</si>
  <si>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</si>
  <si>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</si>
  <si>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</si>
  <si>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</si>
  <si>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</si>
  <si>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</si>
  <si>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</si>
  <si>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</si>
  <si>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</si>
  <si>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</si>
  <si>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</si>
  <si>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</si>
  <si>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</si>
  <si>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</si>
  <si>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</si>
  <si>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</si>
  <si>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</si>
  <si>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</si>
  <si>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</si>
  <si>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</si>
  <si>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</si>
  <si>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</si>
  <si>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</si>
  <si>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</si>
  <si>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</si>
  <si>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</si>
  <si>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</si>
  <si>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</si>
  <si>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</si>
  <si>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</si>
  <si>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</si>
  <si>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</si>
  <si>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</si>
  <si>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</si>
  <si>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</si>
  <si>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</si>
  <si>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</si>
  <si>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</si>
  <si>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</si>
  <si>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</si>
  <si>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</si>
  <si>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</si>
  <si>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</si>
  <si>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</si>
  <si>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</si>
  <si>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</si>
  <si>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</si>
  <si>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</si>
  <si>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</si>
  <si>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</si>
  <si>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</si>
  <si>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</si>
  <si>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</si>
  <si>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</si>
  <si>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</si>
  <si>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</si>
  <si>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</si>
  <si>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</si>
  <si>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</si>
  <si>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</si>
  <si>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</si>
  <si>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</si>
  <si>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</si>
  <si>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</si>
  <si>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</si>
  <si>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</si>
  <si>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</si>
  <si>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</si>
  <si>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</si>
  <si>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</si>
  <si>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</si>
  <si>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</si>
  <si>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</si>
  <si>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</si>
  <si>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</si>
  <si>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</si>
  <si>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</si>
  <si>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</si>
  <si>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</si>
  <si>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</si>
  <si>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</si>
  <si>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</si>
  <si>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</si>
  <si>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</si>
  <si>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</si>
  <si>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</si>
  <si>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</si>
  <si>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</si>
  <si>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</si>
  <si>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</si>
  <si>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</si>
  <si>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</si>
  <si>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</si>
  <si>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</si>
  <si>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</si>
  <si>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</si>
  <si>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</si>
  <si>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</si>
  <si>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</si>
  <si>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</si>
  <si>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</si>
  <si>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</si>
  <si>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</si>
  <si>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</si>
  <si>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</si>
  <si>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</si>
  <si>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</si>
  <si>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</si>
  <si>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</si>
  <si>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</si>
  <si>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</si>
  <si>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</si>
  <si>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</si>
  <si>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</si>
  <si>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</si>
  <si>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</si>
  <si>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</si>
  <si>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</si>
  <si>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</si>
  <si>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</si>
  <si>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</si>
  <si>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</si>
  <si>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</si>
  <si>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</si>
  <si>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</si>
  <si>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</si>
  <si>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</si>
  <si>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</si>
  <si>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</si>
  <si>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</si>
  <si>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</si>
  <si>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</si>
  <si>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</si>
  <si>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</si>
  <si>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</si>
  <si>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</si>
  <si>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</si>
  <si>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</si>
  <si>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</si>
  <si>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</si>
  <si>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</si>
  <si>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</si>
  <si>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</si>
  <si>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</si>
  <si>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</si>
  <si>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</si>
  <si>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</si>
  <si>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</si>
  <si>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</si>
  <si>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</si>
  <si>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</si>
  <si>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</si>
  <si>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</si>
  <si>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</si>
  <si>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</si>
  <si>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</si>
  <si>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</si>
  <si>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</si>
  <si>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</si>
  <si>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</si>
  <si>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</si>
  <si>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</si>
  <si>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</si>
  <si>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</si>
  <si>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</si>
  <si>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</si>
  <si>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</si>
  <si>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</si>
  <si>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</si>
  <si>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</si>
  <si>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</si>
  <si>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</si>
  <si>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</si>
  <si>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</si>
  <si>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</si>
  <si>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</si>
  <si>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</si>
  <si>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</si>
  <si>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</si>
  <si>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</si>
  <si>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</si>
  <si>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</si>
  <si>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</si>
  <si>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</si>
  <si>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</si>
  <si>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</si>
  <si>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</si>
  <si>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</si>
  <si>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</si>
  <si>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</si>
  <si>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</si>
  <si>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</si>
  <si>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</si>
  <si>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</si>
  <si>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</si>
  <si>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</si>
  <si>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</si>
  <si>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</si>
  <si>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</si>
  <si>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</si>
  <si>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</si>
  <si>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</si>
  <si>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</si>
  <si>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</si>
  <si>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</si>
  <si>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</si>
  <si>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</si>
  <si>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</si>
  <si>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</si>
  <si>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</si>
  <si>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</si>
  <si>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</si>
  <si>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</si>
  <si>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</si>
  <si>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</si>
  <si>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</si>
  <si>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</si>
  <si>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</si>
  <si>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</si>
  <si>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</si>
  <si>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</si>
  <si>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</si>
  <si>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</si>
  <si>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</si>
  <si>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</si>
  <si>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</si>
  <si>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</si>
  <si>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</si>
  <si>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</si>
  <si>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</si>
  <si>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</si>
  <si>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</si>
  <si>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</si>
  <si>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</si>
  <si>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</si>
  <si>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</si>
  <si>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</si>
  <si>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</si>
  <si>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</si>
  <si>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</si>
  <si>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</si>
  <si>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</si>
  <si>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</si>
  <si>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</si>
  <si>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</si>
  <si>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</si>
  <si>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</si>
  <si>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</si>
  <si>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</si>
  <si>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</si>
  <si>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</si>
  <si>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</si>
  <si>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</si>
  <si>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</si>
  <si>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</si>
  <si>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</si>
  <si>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</si>
  <si>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</si>
  <si>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</si>
  <si>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</si>
  <si>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</si>
  <si>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</si>
  <si>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</si>
  <si>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</si>
  <si>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</si>
  <si>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</si>
  <si>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</si>
  <si>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</si>
  <si>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</si>
  <si>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</si>
  <si>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</si>
  <si>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</si>
  <si>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</si>
  <si>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</si>
  <si>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</si>
  <si>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</si>
  <si>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</si>
  <si>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</si>
  <si>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</si>
  <si>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</si>
  <si>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</si>
  <si>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</si>
  <si>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</si>
  <si>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</si>
  <si>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</si>
  <si>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</si>
  <si>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</si>
  <si>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</si>
  <si>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</si>
  <si>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</si>
  <si>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</si>
  <si>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</si>
  <si>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</si>
  <si>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</si>
  <si>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</si>
  <si>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</si>
  <si>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</si>
  <si>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</si>
  <si>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</si>
  <si>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</si>
  <si>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</si>
  <si>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</si>
  <si>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</si>
  <si>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</si>
  <si>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</si>
  <si>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</si>
  <si>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</si>
  <si>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</si>
  <si>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</si>
  <si>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</si>
  <si>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</si>
  <si>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</si>
  <si>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</si>
  <si>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</si>
  <si>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</si>
  <si>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</si>
  <si>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</si>
  <si>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</si>
  <si>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</si>
  <si>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</si>
  <si>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</si>
  <si>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</si>
  <si>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</si>
  <si>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</si>
  <si>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</si>
  <si>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</si>
  <si>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</si>
  <si>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</si>
  <si>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</si>
  <si>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</si>
  <si>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</si>
  <si>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</si>
  <si>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</si>
  <si>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</si>
  <si>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</si>
  <si>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</si>
  <si>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</si>
  <si>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</si>
  <si>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</si>
  <si>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</si>
  <si>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</si>
  <si>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</si>
  <si>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</si>
  <si>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</si>
  <si>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</si>
  <si>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</si>
  <si>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</si>
  <si>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</si>
  <si>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</si>
  <si>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</si>
  <si>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</si>
  <si>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</si>
  <si>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</si>
  <si>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</si>
  <si>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</si>
  <si>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</si>
  <si>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</si>
  <si>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</si>
  <si>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</si>
  <si>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</si>
  <si>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</si>
  <si>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</si>
  <si>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</si>
  <si>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</si>
  <si>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</si>
  <si>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</si>
  <si>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</si>
  <si>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</si>
  <si>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</si>
  <si>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</si>
  <si>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</si>
  <si>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</si>
  <si>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</si>
  <si>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</si>
  <si>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</si>
  <si>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</si>
  <si>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</si>
  <si>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</si>
  <si>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</si>
  <si>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</si>
  <si>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</si>
  <si>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</si>
  <si>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</si>
  <si>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</si>
  <si>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</si>
  <si>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</si>
  <si>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</si>
  <si>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</si>
  <si>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</si>
  <si>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</si>
  <si>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</si>
  <si>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</si>
  <si>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</si>
  <si>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</si>
  <si>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</si>
  <si>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</si>
  <si>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</si>
  <si>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</si>
  <si>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</si>
  <si>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</si>
  <si>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</si>
  <si>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</si>
  <si>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</si>
  <si>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</si>
  <si>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</si>
  <si>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</si>
  <si>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</si>
  <si>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</si>
  <si>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</si>
  <si>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</si>
  <si>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</si>
  <si>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</si>
  <si>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</si>
  <si>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</si>
  <si>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</si>
  <si>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</si>
  <si>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</si>
  <si>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</si>
  <si>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</si>
  <si>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</si>
  <si>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</si>
  <si>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</si>
  <si>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</si>
  <si>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</si>
  <si>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</si>
  <si>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</si>
  <si>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</si>
  <si>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</si>
  <si>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</si>
  <si>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</si>
  <si>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</si>
  <si>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</si>
  <si>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</si>
  <si>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</si>
  <si>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</si>
  <si>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</si>
  <si>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</si>
  <si>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</si>
  <si>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</si>
  <si>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</si>
  <si>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</si>
  <si>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</si>
  <si>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</si>
  <si>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</si>
  <si>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</si>
  <si>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</si>
  <si>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</si>
  <si>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</si>
  <si>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</si>
  <si>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</si>
  <si>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</si>
  <si>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</si>
  <si>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</si>
  <si>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</si>
  <si>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</si>
  <si>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</si>
  <si>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</si>
  <si>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</si>
  <si>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</si>
  <si>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</si>
  <si>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</si>
  <si>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</si>
  <si>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</si>
  <si>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</si>
  <si>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</si>
  <si>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</si>
  <si>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</si>
  <si>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</si>
  <si>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</si>
  <si>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</si>
  <si>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</si>
  <si>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</si>
  <si>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</si>
  <si>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</si>
  <si>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</si>
  <si>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</si>
  <si>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</si>
  <si>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</si>
  <si>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</si>
  <si>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</si>
  <si>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</si>
  <si>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</si>
  <si>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</si>
  <si>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</si>
  <si>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</si>
  <si>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</si>
  <si>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</si>
  <si>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</si>
  <si>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</si>
  <si>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</si>
  <si>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</si>
  <si>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</si>
  <si>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</si>
  <si>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</si>
  <si>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</si>
  <si>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</si>
  <si>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</si>
  <si>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</si>
  <si>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</si>
  <si>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</si>
  <si>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</si>
  <si>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</si>
  <si>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</si>
  <si>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</si>
  <si>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</si>
  <si>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</si>
  <si>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</si>
  <si>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</si>
  <si>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</si>
  <si>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</si>
  <si>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</si>
  <si>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</si>
  <si>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</si>
  <si>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</si>
  <si>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</si>
  <si>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</si>
  <si>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</si>
  <si>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</si>
  <si>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</si>
  <si>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</si>
  <si>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</si>
  <si>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</si>
  <si>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</si>
  <si>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</si>
  <si>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</si>
  <si>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</si>
  <si>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</si>
  <si>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</si>
  <si>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</si>
  <si>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</si>
  <si>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</si>
  <si>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</si>
  <si>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</si>
  <si>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</si>
  <si>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</si>
  <si>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</si>
  <si>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</si>
  <si>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</si>
  <si>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</si>
  <si>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</si>
  <si>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</si>
  <si>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</si>
  <si>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</si>
  <si>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</si>
  <si>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</si>
  <si>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</si>
  <si>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</si>
  <si>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</si>
  <si>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</si>
  <si>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</si>
  <si>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</si>
  <si>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</si>
  <si>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</si>
  <si>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</si>
  <si>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</si>
  <si>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</si>
  <si>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</si>
  <si>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</si>
  <si>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</si>
  <si>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</si>
  <si>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</si>
  <si>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</si>
  <si>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</si>
  <si>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</si>
  <si>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</si>
  <si>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</si>
  <si>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</si>
  <si>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</si>
  <si>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</si>
  <si>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</si>
  <si>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</si>
  <si>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</si>
  <si>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</si>
  <si>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</si>
  <si>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</si>
  <si>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</si>
  <si>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</si>
  <si>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</si>
  <si>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</si>
  <si>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</si>
  <si>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</si>
  <si>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</si>
  <si>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</si>
  <si>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</si>
  <si>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</si>
  <si>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</si>
  <si>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</si>
  <si>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</si>
  <si>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</si>
  <si>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</si>
  <si>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</si>
  <si>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</si>
  <si>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</si>
  <si>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</si>
  <si>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</si>
  <si>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</si>
  <si>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</si>
  <si>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</si>
  <si>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</si>
  <si>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</si>
  <si>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</si>
  <si>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</si>
  <si>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</si>
  <si>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</si>
  <si>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</si>
  <si>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</si>
  <si>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</si>
  <si>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</si>
  <si>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</si>
  <si>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</si>
  <si>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</si>
  <si>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</si>
  <si>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</si>
  <si>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</si>
  <si>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</si>
  <si>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</si>
  <si>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</si>
  <si>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</si>
  <si>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</si>
  <si>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</si>
  <si>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</si>
  <si>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</si>
  <si>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</si>
  <si>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</si>
  <si>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</si>
  <si>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</si>
  <si>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</si>
  <si>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</si>
  <si>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</si>
  <si>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</si>
  <si>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</si>
  <si>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</si>
  <si>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</si>
  <si>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</si>
  <si>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</si>
  <si>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</si>
  <si>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</si>
  <si>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</si>
  <si>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</si>
  <si>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</si>
  <si>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</si>
  <si>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</si>
  <si>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</si>
  <si>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</si>
  <si>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</si>
  <si>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</si>
  <si>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</si>
  <si>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</si>
  <si>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</si>
  <si>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</si>
  <si>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</si>
  <si>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</si>
  <si>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</si>
  <si>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</si>
  <si>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</si>
  <si>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</si>
  <si>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</si>
  <si>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</si>
  <si>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</si>
  <si>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</si>
  <si>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</si>
  <si>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</si>
  <si>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</si>
  <si>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</si>
  <si>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</si>
  <si>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</si>
  <si>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</si>
  <si>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</si>
  <si>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</si>
  <si>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</si>
  <si>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</si>
  <si>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</si>
  <si>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</si>
  <si>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</si>
  <si>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</si>
  <si>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</si>
  <si>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</si>
  <si>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</si>
  <si>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</si>
  <si>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</si>
  <si>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</si>
  <si>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</si>
  <si>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</si>
  <si>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</si>
  <si>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</si>
  <si>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</si>
  <si>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</si>
  <si>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</si>
  <si>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</si>
  <si>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</si>
  <si>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</si>
  <si>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</si>
  <si>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</si>
  <si>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</si>
  <si>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</si>
  <si>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</si>
  <si>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</si>
  <si>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</si>
  <si>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</si>
  <si>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</si>
  <si>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</si>
  <si>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</si>
  <si>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</si>
  <si>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</si>
  <si>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</si>
  <si>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</si>
  <si>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</si>
  <si>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</si>
  <si>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</si>
  <si>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</si>
  <si>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</si>
  <si>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</si>
  <si>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</si>
  <si>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</si>
  <si>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</si>
  <si>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</si>
  <si>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</si>
  <si>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</si>
  <si>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</si>
  <si>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</si>
  <si>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</si>
  <si>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</si>
  <si>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</si>
  <si>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</si>
  <si>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</si>
  <si>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</si>
  <si>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</si>
  <si>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</si>
  <si>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</si>
  <si>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</si>
  <si>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</si>
  <si>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</si>
  <si>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</si>
  <si>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</si>
  <si>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</si>
  <si>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</si>
  <si>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</si>
  <si>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</si>
  <si>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</si>
  <si>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</si>
  <si>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</si>
  <si>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</si>
  <si>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</si>
  <si>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</si>
  <si>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</si>
  <si>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</si>
  <si>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</si>
  <si>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</si>
  <si>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</si>
  <si>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</si>
  <si>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</si>
  <si>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</si>
  <si>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</si>
  <si>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</si>
  <si>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</si>
  <si>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</si>
  <si>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</si>
  <si>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</si>
  <si>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</si>
  <si>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</si>
  <si>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</si>
  <si>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</si>
  <si>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</si>
  <si>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</si>
  <si>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</si>
  <si>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</si>
  <si>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</si>
  <si>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</si>
  <si>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</si>
  <si>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</si>
  <si>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</si>
  <si>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</si>
  <si>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</si>
  <si>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</si>
  <si>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</si>
  <si>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</si>
  <si>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</si>
  <si>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</si>
  <si>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</si>
  <si>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</si>
  <si>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</si>
  <si>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</si>
  <si>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</si>
  <si>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</si>
  <si>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</si>
  <si>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</si>
  <si>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</si>
  <si>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</si>
  <si>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</si>
  <si>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</si>
  <si>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</si>
  <si>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</si>
  <si>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</si>
  <si>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</si>
  <si>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</si>
  <si>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</si>
  <si>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</si>
  <si>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</si>
  <si>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</si>
  <si>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</si>
  <si>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</si>
  <si>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</si>
  <si>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</si>
  <si>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</si>
  <si>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</si>
  <si>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</si>
  <si>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</si>
  <si>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</si>
  <si>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</si>
  <si>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</si>
  <si>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</si>
  <si>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</si>
  <si>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</si>
  <si>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</si>
  <si>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</si>
  <si>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</si>
  <si>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</si>
  <si>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</si>
  <si>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</si>
  <si>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</si>
  <si>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</si>
  <si>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</si>
  <si>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</si>
  <si>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</si>
  <si>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</si>
  <si>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</si>
  <si>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</si>
  <si>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</si>
  <si>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</si>
  <si>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</si>
  <si>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</si>
  <si>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</si>
  <si>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</si>
  <si>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</si>
  <si>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</si>
  <si>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</si>
  <si>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</si>
  <si>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</si>
  <si>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</si>
  <si>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</si>
  <si>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</si>
  <si>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</si>
  <si>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</si>
  <si>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</si>
  <si>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</si>
  <si>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</si>
  <si>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</si>
  <si>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</si>
  <si>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</si>
  <si>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</si>
  <si>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</si>
  <si>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</si>
  <si>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</si>
  <si>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</si>
  <si>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</si>
  <si>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</si>
  <si>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</si>
  <si>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</si>
  <si>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</si>
  <si>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</si>
  <si>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</si>
  <si>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</si>
  <si>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</si>
  <si>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</si>
  <si>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</si>
  <si>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</si>
  <si>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</si>
  <si>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</si>
  <si>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</si>
  <si>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</si>
  <si>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</si>
  <si>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</si>
  <si>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</si>
  <si>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</si>
  <si>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</si>
  <si>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</si>
  <si>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</si>
  <si>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</si>
  <si>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</si>
  <si>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</si>
  <si>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</si>
  <si>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</si>
  <si>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</si>
  <si>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</si>
  <si>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</si>
  <si>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</si>
  <si>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</si>
  <si>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</si>
  <si>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</si>
  <si>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</si>
  <si>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</si>
  <si>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</si>
  <si>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</si>
  <si>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</si>
  <si>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</si>
  <si>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</si>
  <si>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</si>
  <si>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</si>
  <si>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</si>
  <si>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</si>
  <si>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</si>
  <si>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</si>
  <si>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</si>
  <si>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</si>
  <si>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</si>
  <si>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</si>
  <si>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</si>
  <si>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</si>
  <si>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</si>
  <si>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</si>
  <si>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</si>
  <si>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</si>
  <si>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</si>
  <si>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</si>
  <si>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</si>
  <si>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</si>
  <si>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</si>
  <si>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</si>
  <si>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</si>
  <si>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</si>
  <si>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</si>
  <si>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</si>
  <si>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</si>
  <si>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</si>
  <si>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</si>
  <si>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</si>
  <si>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</si>
  <si>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</si>
  <si>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</si>
  <si>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</si>
  <si>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</si>
  <si>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</si>
  <si>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</si>
  <si>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</si>
  <si>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</si>
  <si>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</si>
  <si>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</si>
  <si>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</si>
  <si>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</si>
  <si>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</si>
  <si>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</si>
  <si>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</si>
  <si>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</si>
  <si>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</si>
  <si>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</si>
  <si>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</si>
  <si>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</si>
  <si>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</si>
  <si>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</si>
  <si>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</si>
  <si>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</si>
  <si>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</si>
  <si>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</si>
  <si>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</si>
  <si>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</si>
  <si>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</si>
  <si>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</si>
  <si>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</si>
  <si>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</si>
  <si>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</si>
  <si>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</si>
  <si>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</si>
  <si>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</si>
  <si>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</si>
  <si>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</si>
  <si>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</si>
  <si>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</si>
  <si>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</si>
  <si>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</si>
  <si>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</si>
  <si>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</si>
  <si>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</si>
  <si>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</si>
  <si>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</si>
  <si>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</si>
  <si>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</si>
  <si>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</si>
  <si>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</si>
  <si>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</si>
  <si>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</si>
  <si>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</si>
  <si>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</si>
  <si>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</si>
  <si>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</si>
  <si>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</si>
  <si>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</si>
  <si>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</si>
  <si>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</si>
  <si>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</si>
  <si>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</si>
  <si>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</si>
  <si>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</si>
  <si>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</si>
  <si>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</si>
  <si>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</si>
  <si>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</si>
  <si>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</si>
  <si>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</si>
  <si>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</si>
  <si>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</si>
  <si>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</si>
  <si>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</si>
  <si>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</si>
  <si>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</si>
  <si>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</si>
  <si>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</si>
  <si>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</si>
  <si>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</si>
  <si>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</si>
  <si>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</si>
  <si>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</si>
  <si>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</si>
  <si>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</si>
  <si>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</si>
  <si>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</si>
  <si>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</si>
  <si>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</si>
  <si>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</si>
  <si>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</si>
  <si>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</si>
  <si>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</si>
  <si>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</si>
  <si>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</si>
  <si>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</si>
  <si>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</si>
  <si>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</si>
  <si>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</si>
  <si>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</si>
  <si>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</si>
  <si>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</si>
  <si>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</si>
  <si>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</si>
  <si>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</si>
  <si>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</si>
  <si>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</si>
  <si>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</si>
  <si>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</si>
  <si>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</si>
  <si>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</si>
  <si>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</si>
  <si>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</si>
  <si>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</si>
  <si>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</si>
  <si>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</si>
  <si>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</si>
  <si>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</si>
  <si>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</si>
  <si>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</si>
  <si>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</si>
  <si>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</si>
  <si>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</si>
  <si>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</si>
  <si>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</si>
  <si>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</si>
  <si>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</si>
  <si>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</si>
  <si>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</si>
  <si>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</si>
  <si>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</si>
  <si>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</si>
  <si>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</si>
  <si>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</si>
  <si>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</si>
  <si>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</si>
  <si>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</si>
  <si>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</si>
  <si>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</si>
  <si>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</si>
  <si>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</si>
  <si>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</si>
  <si>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</si>
  <si>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</si>
  <si>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</si>
  <si>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</si>
  <si>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</si>
  <si>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</si>
  <si>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</si>
  <si>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</si>
  <si>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</si>
  <si>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</si>
  <si>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</si>
  <si>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</si>
  <si>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</si>
  <si>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</si>
  <si>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</si>
  <si>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</si>
  <si>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</si>
  <si>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</si>
  <si>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</si>
  <si>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</si>
  <si>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</si>
  <si>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</si>
  <si>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</si>
  <si>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</si>
  <si>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</si>
  <si>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</si>
  <si>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</si>
  <si>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</si>
  <si>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</si>
  <si>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</si>
  <si>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</si>
  <si>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</si>
  <si>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</si>
  <si>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</si>
  <si>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</si>
  <si>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</si>
  <si>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</si>
  <si>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</si>
  <si>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</si>
  <si>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</si>
  <si>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</si>
  <si>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</si>
  <si>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</si>
  <si>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</si>
  <si>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</si>
  <si>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</si>
  <si>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</si>
  <si>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</si>
  <si>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</si>
  <si>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</si>
  <si>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</si>
  <si>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</si>
  <si>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</si>
  <si>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</si>
  <si>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</si>
  <si>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</si>
  <si>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</si>
  <si>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</si>
  <si>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</si>
  <si>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</si>
  <si>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</si>
  <si>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</si>
  <si>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</si>
  <si>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</si>
  <si>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</si>
  <si>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</si>
  <si>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</si>
  <si>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</si>
  <si>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</si>
  <si>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</si>
  <si>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</si>
  <si>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</si>
  <si>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</si>
  <si>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</si>
  <si>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</si>
  <si>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</si>
  <si>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</si>
  <si>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</si>
  <si>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</si>
  <si>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</si>
  <si>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</si>
  <si>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</si>
  <si>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</si>
  <si>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</si>
  <si>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</si>
  <si>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</si>
  <si>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</si>
  <si>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</si>
  <si>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</si>
  <si>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</si>
  <si>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</si>
  <si>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</si>
  <si>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</si>
  <si>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</si>
  <si>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</si>
  <si>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</si>
  <si>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</si>
  <si>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</si>
  <si>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</si>
  <si>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</si>
  <si>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</si>
  <si>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</si>
  <si>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</si>
  <si>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</si>
  <si>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</si>
  <si>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</si>
  <si>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</si>
  <si>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</si>
  <si>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</si>
  <si>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</si>
  <si>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</si>
  <si>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</si>
  <si>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</si>
  <si>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</si>
  <si>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</si>
  <si>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</si>
  <si>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</si>
  <si>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</si>
  <si>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</si>
  <si>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</si>
  <si>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</si>
  <si>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</si>
  <si>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</si>
  <si>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</si>
  <si>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</si>
  <si>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</si>
  <si>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</si>
  <si>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</si>
  <si>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</si>
  <si>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</si>
  <si>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</si>
  <si>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</si>
  <si>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</si>
  <si>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</si>
  <si>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</si>
  <si>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</si>
  <si>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</si>
  <si>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</si>
  <si>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</si>
  <si>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</si>
  <si>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</si>
  <si>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</si>
  <si>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</si>
  <si>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</si>
  <si>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</si>
  <si>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</si>
  <si>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</si>
  <si>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</si>
  <si>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</si>
  <si>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</si>
  <si>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</si>
  <si>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</si>
  <si>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</si>
  <si>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</si>
  <si>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</si>
  <si>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</si>
  <si>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</si>
  <si>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</si>
  <si>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</si>
  <si>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</si>
  <si>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</si>
  <si>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</si>
  <si>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</si>
  <si>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</si>
  <si>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</si>
  <si>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</si>
  <si>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</si>
  <si>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</si>
  <si>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</si>
  <si>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</si>
  <si>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</si>
  <si>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</si>
  <si>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</si>
  <si>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</si>
  <si>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</si>
  <si>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</si>
  <si>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</si>
  <si>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</si>
  <si>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</si>
  <si>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</si>
  <si>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</si>
  <si>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</si>
  <si>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</si>
  <si>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</si>
  <si>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</si>
  <si>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</si>
  <si>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</si>
  <si>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</si>
  <si>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</si>
  <si>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</si>
  <si>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</si>
  <si>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</si>
  <si>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</si>
  <si>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</si>
  <si>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</si>
  <si>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</si>
  <si>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</si>
  <si>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</si>
  <si>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</si>
  <si>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</si>
  <si>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</si>
  <si>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</si>
  <si>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</si>
  <si>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</si>
  <si>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</si>
  <si>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</si>
  <si>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</si>
  <si>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</si>
  <si>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</si>
  <si>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</si>
  <si>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</si>
  <si>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</si>
  <si>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</si>
  <si>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</si>
  <si>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</si>
  <si>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</si>
  <si>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</si>
  <si>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</si>
  <si>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</si>
  <si>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</si>
  <si>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</si>
  <si>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</si>
  <si>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</si>
  <si>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</si>
  <si>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</si>
  <si>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</si>
  <si>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</si>
  <si>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</si>
  <si>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</si>
  <si>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</si>
  <si>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</si>
  <si>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</si>
  <si>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</si>
  <si>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</si>
  <si>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</si>
  <si>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</si>
  <si>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</si>
  <si>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</si>
  <si>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</si>
  <si>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</si>
  <si>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</si>
  <si>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</si>
  <si>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</si>
  <si>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</si>
  <si>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</si>
  <si>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</si>
  <si>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</si>
  <si>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</si>
  <si>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</si>
  <si>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</si>
  <si>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</si>
  <si>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</si>
  <si>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</si>
  <si>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</si>
  <si>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</si>
  <si>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</si>
  <si>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</si>
  <si>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</si>
  <si>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</si>
  <si>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</si>
  <si>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</si>
  <si>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</si>
  <si>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</si>
  <si>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</si>
  <si>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</si>
  <si>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</si>
  <si>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</si>
  <si>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</si>
  <si>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</si>
  <si>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</si>
  <si>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</si>
  <si>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</si>
  <si>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</si>
  <si>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</si>
  <si>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</si>
  <si>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</si>
  <si>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</si>
  <si>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</si>
  <si>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</si>
  <si>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</si>
  <si>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</si>
  <si>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</si>
  <si>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</si>
  <si>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</si>
  <si>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</si>
  <si>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</si>
  <si>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</si>
  <si>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</si>
  <si>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</si>
  <si>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</si>
  <si>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</si>
  <si>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</si>
  <si>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</si>
  <si>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</si>
  <si>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</si>
  <si>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</si>
  <si>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</si>
  <si>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</si>
  <si>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</si>
  <si>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</si>
  <si>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</si>
  <si>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</si>
  <si>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</si>
  <si>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</si>
  <si>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</si>
  <si>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</si>
  <si>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</si>
  <si>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</si>
  <si>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</si>
  <si>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</si>
  <si>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</si>
  <si>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</si>
  <si>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</si>
  <si>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</si>
  <si>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</si>
  <si>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</si>
  <si>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</si>
  <si>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</si>
  <si>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</si>
  <si>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</si>
  <si>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</si>
  <si>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</si>
  <si>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</si>
  <si>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</si>
  <si>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</si>
  <si>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</si>
  <si>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</si>
  <si>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</si>
  <si>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</si>
  <si>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</si>
  <si>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</si>
  <si>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</si>
  <si>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</si>
  <si>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</si>
  <si>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</si>
  <si>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</si>
  <si>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</si>
  <si>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</si>
  <si>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</si>
  <si>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</si>
  <si>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</si>
  <si>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</si>
  <si>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</si>
  <si>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</si>
  <si>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</si>
  <si>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</si>
  <si>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</si>
  <si>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</si>
  <si>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</si>
  <si>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</si>
  <si>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</si>
  <si>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</si>
  <si>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</si>
  <si>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</si>
  <si>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</si>
  <si>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</si>
  <si>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</si>
  <si>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</si>
  <si>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</si>
  <si>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</si>
  <si>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</si>
  <si>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</si>
  <si>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</si>
  <si>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</si>
  <si>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</si>
  <si>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</si>
  <si>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</si>
  <si>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</si>
  <si>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</si>
  <si>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</si>
  <si>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</si>
  <si>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</si>
  <si>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</si>
  <si>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</si>
  <si>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</si>
  <si>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</si>
  <si>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</si>
  <si>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</si>
  <si>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</si>
  <si>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</si>
  <si>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</si>
  <si>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</si>
  <si>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</si>
  <si>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</si>
  <si>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</si>
  <si>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</si>
  <si>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</si>
  <si>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</si>
  <si>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</si>
  <si>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</si>
  <si>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</si>
  <si>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</si>
  <si>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</si>
  <si>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</si>
  <si>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</si>
  <si>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</si>
  <si>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</si>
  <si>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</si>
  <si>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</si>
  <si>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</si>
  <si>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</si>
  <si>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</si>
  <si>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</si>
  <si>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</si>
  <si>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</si>
  <si>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</si>
  <si>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</si>
  <si>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</si>
  <si>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</si>
  <si>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</si>
  <si>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</si>
  <si>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</si>
  <si>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</si>
  <si>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</si>
  <si>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</si>
  <si>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</si>
  <si>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</si>
  <si>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</si>
  <si>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</si>
  <si>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</si>
  <si>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</si>
  <si>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</si>
  <si>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</si>
  <si>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</si>
  <si>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</si>
  <si>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</si>
  <si>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</si>
  <si>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</si>
  <si>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</si>
  <si>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</si>
  <si>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</si>
  <si>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</si>
  <si>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</si>
  <si>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</si>
  <si>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</si>
  <si>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</si>
  <si>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</si>
  <si>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</si>
  <si>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</si>
  <si>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</si>
  <si>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</si>
  <si>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</si>
  <si>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</si>
  <si>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</si>
  <si>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</si>
  <si>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</si>
  <si>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</si>
  <si>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</si>
  <si>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</si>
  <si>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</si>
  <si>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</si>
  <si>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</si>
  <si>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</si>
  <si>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</si>
  <si>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</si>
  <si>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</si>
  <si>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</si>
  <si>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</si>
  <si>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</si>
  <si>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</si>
  <si>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</si>
  <si>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</si>
  <si>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</si>
  <si>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</si>
  <si>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</si>
  <si>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</si>
  <si>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</si>
  <si>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</si>
  <si>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</si>
  <si>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</si>
  <si>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</si>
  <si>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</si>
  <si>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</si>
  <si>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</si>
  <si>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</si>
  <si>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</si>
  <si>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</si>
  <si>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</si>
  <si>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</si>
  <si>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</si>
  <si>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</si>
  <si>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</si>
  <si>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</si>
  <si>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</si>
  <si>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</si>
  <si>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</si>
  <si>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</si>
  <si>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</si>
  <si>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</si>
  <si>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</si>
  <si>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</si>
  <si>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</si>
  <si>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</si>
  <si>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</si>
  <si>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</si>
  <si>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</si>
  <si>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</si>
  <si>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</si>
  <si>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</si>
  <si>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</si>
  <si>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</si>
  <si>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</si>
  <si>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</si>
  <si>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</si>
  <si>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</si>
  <si>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</si>
  <si>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</si>
  <si>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</si>
  <si>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</si>
  <si>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</si>
  <si>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</si>
  <si>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</si>
  <si>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</si>
  <si>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</si>
  <si>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</si>
  <si>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</si>
  <si>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</si>
  <si>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</si>
  <si>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</si>
  <si>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</si>
  <si>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</si>
  <si>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</si>
  <si>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</si>
  <si>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</si>
  <si>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</si>
  <si>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</si>
  <si>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</si>
  <si>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</si>
  <si>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</si>
  <si>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</si>
  <si>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</si>
  <si>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</si>
  <si>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</si>
  <si>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</si>
  <si>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</si>
  <si>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</si>
  <si>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</si>
  <si>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</si>
  <si>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</si>
  <si>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</si>
  <si>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</si>
  <si>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</si>
  <si>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</si>
  <si>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</si>
  <si>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</si>
  <si>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</si>
  <si>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</si>
  <si>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</si>
  <si>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</si>
  <si>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</si>
  <si>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</si>
  <si>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</si>
  <si>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</si>
  <si>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</si>
  <si>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</si>
  <si>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</si>
  <si>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</si>
  <si>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</si>
  <si>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</si>
  <si>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</si>
  <si>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</si>
  <si>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</si>
  <si>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</si>
  <si>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</si>
  <si>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</si>
  <si>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</si>
  <si>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</si>
  <si>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</si>
  <si>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</si>
  <si>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</si>
  <si>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</si>
  <si>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</si>
  <si>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</si>
  <si>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</si>
  <si>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</si>
  <si>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</si>
  <si>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</si>
  <si>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</si>
  <si>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</si>
  <si>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</si>
  <si>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</si>
  <si>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</si>
  <si>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</si>
  <si>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</si>
  <si>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</si>
  <si>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</si>
  <si>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</si>
  <si>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</si>
  <si>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</si>
  <si>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</si>
  <si>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</si>
  <si>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</si>
  <si>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</si>
  <si>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</si>
  <si>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</si>
  <si>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</si>
  <si>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</si>
  <si>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</si>
  <si>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</si>
  <si>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</si>
  <si>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</si>
  <si>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</si>
  <si>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</si>
  <si>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</si>
  <si>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</si>
  <si>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</si>
  <si>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</si>
  <si>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</si>
  <si>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</si>
  <si>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</si>
  <si>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</si>
  <si>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</si>
  <si>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</si>
  <si>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</si>
  <si>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</si>
  <si>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</si>
  <si>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</si>
  <si>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</si>
  <si>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</si>
  <si>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</si>
  <si>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</si>
  <si>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</si>
  <si>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</si>
  <si>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</si>
  <si>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</si>
  <si>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</si>
  <si>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</si>
  <si>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</si>
  <si>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</si>
  <si>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</si>
  <si>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</si>
  <si>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</si>
  <si>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</si>
  <si>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</si>
  <si>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</si>
  <si>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</si>
  <si>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</si>
  <si>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</si>
  <si>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</si>
  <si>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</si>
  <si>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</si>
  <si>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</si>
  <si>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</si>
  <si>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</si>
  <si>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</si>
  <si>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</si>
  <si>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</si>
  <si>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</si>
  <si>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</si>
  <si>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</si>
  <si>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</si>
  <si>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</si>
  <si>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</si>
  <si>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</si>
  <si>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</si>
  <si>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</si>
  <si>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</si>
  <si>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</si>
  <si>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</si>
  <si>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</si>
  <si>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</si>
  <si>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</si>
  <si>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</si>
  <si>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</si>
  <si>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</si>
  <si>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</si>
  <si>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</si>
  <si>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</si>
  <si>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</si>
  <si>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</si>
  <si>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</si>
  <si>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</si>
  <si>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</si>
  <si>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</si>
  <si>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</si>
  <si>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</si>
  <si>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</si>
  <si>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</si>
  <si>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</si>
  <si>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</si>
  <si>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</si>
  <si>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</si>
  <si>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</si>
  <si>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</si>
  <si>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</si>
  <si>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</si>
  <si>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</si>
  <si>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</si>
  <si>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</si>
  <si>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</si>
  <si>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</si>
  <si>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</si>
  <si>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</si>
  <si>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</si>
  <si>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</si>
  <si>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</si>
  <si>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</si>
  <si>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</si>
  <si>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</si>
  <si>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</si>
  <si>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</si>
  <si>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</si>
  <si>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</si>
  <si>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</si>
  <si>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</si>
  <si>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</si>
  <si>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</si>
  <si>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</si>
  <si>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</si>
  <si>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</si>
  <si>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</si>
  <si>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</si>
  <si>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</si>
  <si>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</si>
  <si>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</si>
  <si>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</si>
  <si>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</si>
  <si>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</si>
  <si>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</si>
  <si>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</si>
  <si>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</si>
  <si>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</si>
  <si>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</si>
  <si>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</si>
  <si>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</si>
  <si>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</si>
  <si>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</si>
  <si>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</si>
  <si>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</si>
  <si>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</si>
  <si>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</si>
  <si>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</si>
  <si>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</si>
  <si>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</si>
  <si>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</si>
  <si>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</si>
  <si>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</si>
  <si>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</si>
  <si>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</si>
  <si>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</si>
  <si>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</si>
  <si>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</si>
  <si>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</si>
  <si>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</si>
  <si>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</si>
  <si>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</si>
  <si>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</si>
  <si>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</si>
  <si>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</si>
  <si>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</si>
  <si>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</si>
  <si>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</si>
  <si>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</si>
  <si>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</si>
  <si>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</si>
  <si>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</si>
  <si>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</si>
  <si>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</si>
  <si>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</si>
  <si>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</si>
  <si>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</si>
  <si>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</si>
  <si>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</si>
  <si>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</si>
  <si>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</si>
  <si>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</si>
  <si>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</si>
  <si>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</si>
  <si>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</si>
  <si>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</si>
  <si>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</si>
  <si>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</si>
  <si>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</si>
  <si>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</si>
  <si>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</si>
  <si>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</si>
  <si>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</si>
  <si>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</si>
  <si>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</si>
  <si>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</si>
  <si>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</si>
  <si>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</si>
  <si>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</si>
  <si>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</si>
  <si>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</si>
  <si>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</si>
  <si>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</si>
  <si>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</si>
  <si>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</si>
  <si>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</si>
  <si>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</si>
  <si>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</si>
  <si>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</si>
  <si>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</si>
  <si>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</si>
  <si>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</si>
  <si>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</si>
  <si>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</si>
  <si>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</si>
  <si>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</si>
  <si>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</si>
  <si>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</si>
  <si>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</si>
  <si>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</si>
  <si>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</si>
  <si>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</si>
  <si>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</si>
  <si>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</si>
  <si>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</si>
  <si>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</si>
  <si>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</si>
  <si>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</si>
  <si>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</si>
  <si>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</si>
  <si>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</si>
  <si>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</si>
  <si>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</si>
  <si>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</si>
  <si>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</si>
  <si>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</si>
  <si>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</si>
  <si>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</si>
  <si>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</si>
  <si>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</si>
  <si>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</si>
  <si>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</si>
  <si>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</si>
  <si>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</si>
  <si>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</si>
  <si>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</si>
  <si>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</si>
  <si>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</si>
  <si>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</si>
  <si>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</si>
  <si>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</si>
  <si>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</si>
  <si>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</si>
  <si>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</si>
  <si>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</si>
  <si>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</si>
  <si>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</si>
  <si>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</si>
  <si>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</si>
  <si>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</si>
  <si>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</si>
  <si>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</si>
  <si>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</si>
  <si>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</si>
  <si>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</si>
  <si>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</si>
  <si>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</si>
  <si>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</si>
  <si>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</si>
  <si>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</si>
  <si>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</si>
  <si>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</si>
  <si>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</si>
  <si>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</si>
  <si>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</si>
  <si>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</si>
  <si>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</si>
  <si>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</si>
  <si>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</si>
  <si>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</si>
  <si>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</si>
  <si>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</si>
  <si>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</si>
  <si>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</si>
  <si>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</si>
  <si>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</si>
  <si>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</si>
  <si>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</si>
  <si>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</si>
  <si>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</si>
  <si>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</si>
  <si>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</si>
  <si>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</si>
  <si>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</si>
  <si>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</si>
  <si>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</si>
  <si>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</si>
  <si>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</si>
  <si>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</si>
  <si>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</si>
  <si>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</si>
  <si>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</si>
  <si>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</si>
  <si>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</si>
  <si>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</si>
  <si>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</si>
  <si>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</si>
  <si>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</si>
  <si>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</si>
  <si>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</si>
  <si>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</si>
  <si>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</si>
  <si>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</si>
  <si>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</si>
  <si>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</si>
  <si>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</si>
  <si>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</si>
  <si>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</si>
  <si>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</si>
  <si>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</si>
  <si>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</si>
  <si>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</si>
  <si>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</si>
  <si>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</si>
  <si>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</si>
  <si>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</si>
  <si>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</si>
  <si>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</si>
  <si>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</si>
  <si>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</si>
  <si>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</si>
  <si>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</si>
  <si>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</si>
  <si>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</si>
  <si>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</si>
  <si>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</si>
  <si>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</si>
  <si>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</si>
  <si>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</si>
  <si>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</si>
  <si>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</si>
  <si>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</si>
  <si>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</si>
  <si>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</si>
  <si>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</si>
  <si>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</si>
  <si>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</si>
  <si>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</si>
  <si>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</si>
  <si>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</si>
  <si>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</si>
  <si>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</si>
  <si>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</si>
  <si>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</si>
  <si>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</si>
  <si>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</si>
  <si>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</si>
  <si>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</si>
  <si>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</si>
  <si>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</si>
  <si>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</si>
  <si>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</si>
  <si>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</si>
  <si>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</si>
  <si>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</si>
  <si>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</si>
  <si>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</si>
  <si>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</si>
  <si>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</si>
  <si>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</si>
  <si>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</si>
  <si>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</si>
  <si>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</si>
  <si>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</si>
  <si>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</si>
  <si>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</si>
  <si>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</si>
  <si>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</si>
  <si>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</si>
  <si>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</si>
  <si>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</si>
  <si>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</si>
  <si>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</si>
  <si>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</si>
  <si>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</si>
  <si>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</si>
  <si>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</si>
  <si>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</si>
  <si>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</si>
  <si>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</si>
  <si>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</si>
  <si>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</si>
  <si>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</si>
  <si>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</si>
  <si>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</si>
  <si>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</si>
  <si>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</si>
  <si>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</si>
  <si>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</si>
  <si>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</si>
  <si>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</si>
  <si>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</si>
  <si>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</si>
  <si>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</si>
  <si>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</si>
  <si>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</si>
  <si>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</si>
  <si>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</si>
  <si>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</si>
  <si>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</si>
  <si>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</si>
  <si>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</si>
  <si>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</si>
  <si>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</si>
  <si>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</si>
  <si>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</si>
  <si>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</si>
  <si>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</si>
  <si>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</si>
  <si>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</si>
  <si>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</si>
  <si>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</si>
  <si>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</si>
  <si>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</si>
  <si>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</si>
  <si>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</si>
  <si>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</si>
  <si>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</si>
  <si>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</si>
  <si>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</si>
  <si>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</si>
  <si>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</si>
  <si>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</si>
  <si>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</si>
  <si>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</si>
  <si>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</si>
  <si>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</si>
  <si>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</si>
  <si>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</si>
  <si>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</si>
  <si>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</si>
  <si>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</si>
  <si>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</si>
  <si>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</si>
  <si>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</si>
  <si>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</si>
  <si>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</si>
  <si>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</si>
  <si>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</si>
  <si>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</si>
  <si>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</si>
  <si>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</si>
  <si>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</si>
  <si>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</si>
  <si>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</si>
  <si>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</si>
  <si>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</si>
  <si>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</si>
  <si>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</si>
  <si>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</si>
  <si>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</si>
  <si>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</si>
  <si>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</si>
  <si>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</si>
  <si>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</si>
  <si>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</si>
  <si>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</si>
  <si>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</si>
  <si>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</si>
  <si>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</si>
  <si>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</si>
  <si>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</si>
  <si>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</si>
  <si>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</si>
  <si>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</si>
  <si>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</si>
  <si>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</si>
  <si>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</si>
  <si>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</si>
  <si>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</si>
  <si>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</si>
  <si>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</si>
  <si>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</si>
  <si>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</si>
  <si>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</si>
  <si>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</si>
  <si>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</si>
  <si>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</si>
  <si>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</si>
  <si>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</si>
  <si>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</si>
  <si>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</si>
  <si>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</si>
  <si>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</si>
  <si>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</si>
  <si>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</si>
  <si>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</si>
  <si>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</si>
  <si>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</si>
  <si>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</si>
  <si>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</si>
  <si>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</si>
  <si>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</si>
  <si>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</si>
  <si>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</si>
  <si>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</si>
  <si>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</si>
  <si>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</si>
  <si>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</si>
  <si>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</si>
  <si>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</si>
  <si>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</si>
  <si>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</si>
  <si>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</si>
  <si>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</si>
  <si>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</si>
  <si>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</si>
  <si>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</si>
  <si>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</si>
  <si>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</si>
  <si>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</si>
  <si>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</si>
  <si>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</si>
  <si>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</si>
  <si>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</si>
  <si>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</si>
  <si>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</si>
  <si>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</si>
  <si>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</si>
  <si>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</si>
  <si>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</si>
  <si>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</si>
  <si>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</si>
  <si>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</si>
  <si>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</si>
  <si>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</si>
  <si>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</si>
  <si>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</si>
  <si>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</si>
  <si>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</si>
  <si>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</si>
  <si>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</si>
  <si>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</si>
  <si>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</si>
  <si>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</si>
  <si>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</si>
  <si>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</si>
  <si>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</si>
  <si>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</si>
  <si>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</si>
  <si>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</si>
  <si>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</si>
  <si>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</si>
  <si>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</si>
  <si>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</si>
  <si>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</si>
  <si>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</si>
  <si>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</si>
  <si>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</si>
  <si>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</si>
  <si>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</si>
  <si>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</si>
  <si>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</si>
  <si>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</si>
  <si>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</si>
  <si>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</si>
  <si>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</si>
  <si>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</si>
  <si>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</si>
  <si>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</si>
  <si>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</si>
  <si>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</si>
  <si>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</si>
  <si>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</si>
  <si>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</si>
  <si>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</si>
  <si>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</si>
  <si>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</si>
  <si>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</si>
  <si>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</si>
  <si>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</si>
  <si>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</si>
  <si>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</si>
  <si>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</si>
  <si>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</si>
  <si>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</si>
  <si>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</si>
  <si>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</si>
  <si>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</si>
  <si>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</si>
  <si>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</si>
  <si>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</si>
  <si>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</si>
  <si>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</si>
  <si>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</si>
  <si>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</si>
  <si>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</si>
  <si>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</si>
  <si>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</si>
  <si>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</si>
  <si>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</si>
  <si>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</si>
  <si>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</si>
  <si>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</si>
  <si>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</si>
  <si>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</si>
  <si>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</si>
  <si>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</si>
  <si>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</si>
  <si>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</si>
  <si>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</si>
  <si>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</si>
  <si>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</si>
  <si>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</si>
  <si>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</si>
  <si>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</si>
  <si>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</si>
  <si>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</si>
  <si>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</si>
  <si>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</si>
  <si>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</si>
  <si>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</si>
  <si>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</si>
  <si>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</si>
  <si>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</si>
  <si>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</si>
  <si>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</si>
  <si>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</si>
  <si>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</si>
  <si>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</si>
  <si>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</si>
  <si>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</si>
  <si>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</si>
  <si>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</si>
  <si>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</si>
  <si>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</si>
  <si>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</si>
  <si>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</si>
  <si>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</si>
  <si>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</si>
  <si>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</si>
  <si>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</si>
  <si>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</si>
  <si>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</si>
  <si>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</si>
  <si>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</si>
  <si>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</si>
  <si>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</si>
  <si>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</si>
  <si>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</si>
  <si>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</si>
  <si>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</si>
  <si>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</si>
  <si>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</si>
  <si>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</si>
  <si>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</si>
  <si>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</si>
  <si>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</si>
  <si>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</si>
  <si>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</si>
  <si>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</si>
  <si>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</si>
  <si>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</si>
  <si>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</si>
  <si>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</si>
  <si>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</si>
  <si>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</si>
  <si>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</si>
  <si>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</si>
  <si>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</si>
  <si>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</si>
  <si>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</si>
  <si>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</si>
  <si>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</si>
  <si>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</si>
  <si>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</si>
  <si>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</si>
  <si>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</si>
  <si>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</si>
  <si>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</si>
  <si>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</si>
  <si>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</si>
  <si>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</si>
  <si>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</si>
  <si>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</si>
  <si>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</si>
  <si>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</si>
  <si>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</si>
  <si>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</si>
  <si>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</si>
  <si>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</si>
  <si>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</si>
  <si>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</si>
  <si>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</si>
  <si>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</si>
  <si>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</si>
  <si>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</si>
  <si>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</si>
  <si>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</si>
  <si>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</si>
  <si>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</si>
  <si>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</si>
  <si>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</si>
  <si>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</si>
  <si>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</si>
  <si>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</si>
  <si>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</si>
  <si>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</si>
  <si>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</si>
  <si>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</si>
  <si>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</si>
  <si>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</si>
  <si>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</si>
  <si>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</si>
  <si>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</si>
  <si>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</si>
  <si>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</si>
  <si>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</si>
  <si>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</si>
  <si>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</si>
  <si>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</si>
  <si>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</si>
  <si>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</si>
  <si>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</si>
  <si>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</si>
  <si>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</si>
  <si>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</si>
  <si>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</si>
  <si>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</si>
  <si>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</si>
  <si>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</si>
  <si>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</si>
  <si>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</si>
  <si>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</si>
  <si>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</si>
  <si>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</si>
  <si>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</si>
  <si>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</si>
  <si>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</si>
  <si>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</si>
  <si>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</si>
  <si>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</si>
  <si>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</si>
  <si>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</si>
  <si>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</si>
  <si>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</si>
  <si>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</si>
  <si>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</si>
  <si>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</si>
  <si>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</si>
  <si>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</si>
  <si>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</si>
  <si>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</si>
  <si>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</si>
  <si>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</si>
  <si>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</si>
  <si>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</si>
  <si>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</si>
  <si>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</si>
  <si>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</si>
  <si>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</si>
  <si>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</si>
  <si>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</si>
  <si>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</si>
  <si>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</si>
  <si>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</si>
  <si>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</si>
  <si>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</si>
  <si>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</si>
  <si>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</si>
  <si>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</si>
  <si>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</si>
  <si>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</si>
  <si>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</si>
  <si>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</si>
  <si>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</si>
  <si>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</si>
  <si>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</si>
  <si>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</si>
  <si>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</si>
  <si>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</si>
  <si>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</si>
  <si>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</si>
  <si>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</si>
  <si>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</si>
  <si>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</si>
  <si>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</si>
  <si>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</si>
  <si>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</si>
  <si>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</si>
  <si>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</si>
  <si>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</si>
  <si>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</si>
  <si>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</si>
  <si>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</si>
  <si>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</si>
  <si>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</si>
  <si>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</si>
  <si>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</si>
  <si>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</si>
  <si>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</si>
  <si>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</si>
  <si>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</si>
  <si>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</si>
  <si>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</si>
  <si>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</si>
  <si>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</si>
  <si>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</si>
  <si>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</si>
  <si>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</si>
  <si>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</si>
  <si>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</si>
  <si>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</si>
  <si>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</si>
  <si>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</si>
  <si>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</si>
  <si>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</si>
  <si>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</si>
  <si>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</si>
  <si>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</si>
  <si>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</si>
  <si>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</si>
  <si>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</si>
  <si>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</si>
  <si>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</si>
  <si>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</si>
  <si>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</si>
  <si>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</si>
  <si>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</si>
  <si>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</si>
  <si>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</si>
  <si>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</si>
  <si>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</si>
  <si>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</si>
  <si>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</si>
  <si>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</si>
  <si>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</si>
  <si>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</si>
  <si>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</si>
  <si>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</si>
  <si>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</si>
  <si>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</si>
  <si>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</si>
  <si>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</si>
  <si>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</si>
  <si>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</si>
  <si>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</si>
  <si>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</si>
  <si>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</si>
  <si>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</si>
  <si>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</si>
  <si>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</si>
  <si>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</si>
  <si>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</si>
  <si>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</si>
  <si>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</si>
  <si>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</si>
  <si>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</si>
  <si>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</si>
  <si>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</si>
  <si>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</si>
  <si>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</si>
  <si>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</si>
  <si>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</si>
  <si>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</si>
  <si>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</si>
  <si>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</si>
  <si>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</si>
  <si>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</si>
  <si>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</si>
  <si>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</si>
  <si>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</si>
  <si>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</si>
  <si>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</si>
  <si>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</si>
  <si>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</si>
  <si>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</si>
  <si>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</si>
  <si>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</si>
  <si>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</si>
  <si>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</si>
  <si>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</si>
  <si>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</si>
  <si>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</si>
  <si>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</si>
  <si>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</si>
  <si>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</si>
  <si>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</si>
  <si>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</si>
  <si>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</si>
  <si>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</si>
  <si>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</si>
  <si>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</si>
  <si>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</si>
  <si>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</si>
  <si>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</si>
  <si>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</si>
  <si>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</si>
  <si>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</si>
  <si>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</si>
  <si>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</si>
  <si>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</si>
  <si>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</si>
  <si>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</si>
  <si>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</si>
  <si>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</si>
  <si>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</si>
  <si>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</si>
  <si>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</si>
  <si>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</si>
  <si>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</si>
  <si>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</si>
  <si>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</si>
  <si>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</si>
  <si>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</si>
  <si>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</si>
  <si>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</si>
  <si>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</si>
  <si>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</si>
  <si>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</si>
  <si>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</si>
  <si>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</si>
  <si>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</si>
  <si>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</si>
  <si>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</si>
  <si>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</si>
  <si>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</si>
  <si>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</si>
  <si>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</si>
  <si>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</si>
  <si>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</si>
  <si>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</si>
  <si>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</si>
  <si>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</si>
  <si>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</si>
  <si>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</si>
  <si>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</si>
  <si>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</si>
  <si>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</si>
  <si>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</si>
  <si>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</si>
  <si>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</si>
  <si>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</si>
  <si>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</si>
  <si>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</si>
  <si>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</si>
  <si>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</si>
  <si>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</si>
  <si>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</si>
  <si>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</si>
  <si>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</si>
  <si>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</si>
  <si>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</si>
  <si>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</si>
  <si>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</si>
  <si>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</si>
  <si>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</si>
  <si>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</si>
  <si>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</si>
  <si>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</si>
  <si>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</si>
  <si>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</si>
  <si>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</si>
  <si>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</si>
  <si>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</si>
  <si>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</si>
  <si>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</si>
  <si>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</si>
  <si>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</si>
  <si>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</si>
  <si>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</si>
  <si>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</si>
  <si>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</si>
  <si>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</si>
  <si>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</si>
  <si>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</si>
  <si>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</si>
  <si>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</si>
  <si>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</si>
  <si>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</si>
  <si>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</si>
  <si>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</si>
  <si>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</si>
  <si>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</si>
  <si>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</si>
  <si>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</si>
  <si>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</si>
  <si>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</si>
  <si>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</si>
  <si>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</si>
  <si>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</si>
  <si>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</si>
  <si>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</si>
  <si>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</si>
  <si>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</si>
  <si>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</si>
  <si>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</si>
  <si>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</si>
  <si>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</si>
  <si>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</si>
  <si>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</si>
  <si>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</si>
  <si>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</si>
  <si>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</si>
  <si>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</si>
  <si>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</si>
  <si>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</si>
  <si>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</si>
  <si>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</si>
  <si>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</si>
  <si>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</si>
  <si>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</si>
  <si>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</si>
  <si>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</si>
  <si>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</si>
  <si>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</si>
  <si>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</si>
  <si>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</si>
  <si>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</si>
  <si>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</si>
  <si>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</si>
  <si>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</si>
  <si>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</si>
  <si>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</si>
  <si>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</si>
  <si>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</si>
  <si>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</si>
  <si>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</si>
  <si>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</si>
  <si>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</si>
  <si>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</si>
  <si>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</si>
  <si>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</si>
  <si>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</si>
  <si>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</si>
  <si>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</si>
  <si>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</si>
  <si>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</si>
  <si>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</si>
  <si>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</si>
  <si>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</si>
  <si>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</si>
  <si>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</si>
  <si>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</si>
  <si>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</si>
  <si>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</si>
  <si>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</si>
  <si>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</si>
  <si>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</si>
  <si>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</si>
  <si>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</si>
  <si>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</si>
  <si>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</si>
  <si>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</si>
  <si>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</si>
  <si>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</si>
  <si>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</si>
  <si>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</si>
  <si>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</si>
  <si>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</si>
  <si>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</si>
  <si>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</si>
  <si>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</si>
  <si>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</si>
  <si>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</si>
  <si>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</si>
  <si>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</si>
  <si>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</si>
  <si>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</si>
  <si>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</si>
  <si>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</si>
  <si>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</si>
  <si>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</si>
  <si>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</si>
  <si>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</si>
  <si>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</si>
  <si>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</si>
  <si>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</si>
  <si>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</si>
  <si>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</si>
  <si>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</si>
  <si>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</si>
  <si>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</si>
  <si>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</si>
  <si>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</si>
  <si>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</si>
  <si>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</si>
  <si>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</si>
  <si>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</si>
  <si>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</si>
  <si>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</si>
  <si>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</si>
  <si>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</si>
  <si>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</si>
  <si>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</si>
  <si>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</si>
  <si>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</si>
  <si>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</si>
  <si>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</si>
  <si>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</si>
  <si>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</si>
  <si>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</si>
  <si>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</si>
  <si>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</si>
  <si>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</si>
  <si>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</si>
  <si>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</si>
  <si>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</si>
  <si>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</si>
  <si>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</si>
  <si>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</si>
  <si>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</si>
  <si>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</si>
  <si>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</si>
  <si>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</si>
  <si>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</si>
  <si>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</si>
  <si>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</si>
  <si>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</si>
  <si>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</si>
  <si>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</si>
  <si>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</si>
  <si>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</si>
  <si>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</si>
  <si>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</si>
  <si>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</si>
  <si>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</si>
  <si>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</si>
  <si>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</si>
  <si>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</si>
  <si>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</si>
  <si>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</si>
  <si>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</si>
  <si>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</si>
  <si>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</si>
  <si>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</si>
  <si>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</si>
  <si>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</si>
  <si>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</si>
  <si>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</si>
  <si>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</si>
  <si>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</si>
  <si>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</si>
  <si>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</si>
  <si>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</si>
  <si>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</si>
  <si>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</si>
  <si>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</si>
  <si>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</si>
  <si>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</si>
  <si>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</si>
  <si>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</si>
  <si>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</si>
  <si>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</si>
  <si>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</si>
  <si>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</si>
  <si>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</si>
  <si>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</si>
  <si>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</si>
  <si>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</si>
  <si>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</si>
  <si>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</si>
  <si>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</si>
  <si>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</si>
  <si>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</si>
  <si>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</si>
  <si>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</si>
  <si>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</si>
  <si>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</si>
  <si>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</si>
  <si>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</si>
  <si>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</si>
  <si>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</si>
  <si>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</si>
  <si>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</si>
  <si>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</si>
  <si>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</si>
  <si>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</si>
  <si>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</si>
  <si>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</si>
  <si>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</si>
  <si>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</si>
  <si>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</si>
  <si>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</si>
  <si>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</si>
  <si>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</si>
  <si>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</si>
  <si>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</si>
  <si>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</si>
  <si>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</si>
  <si>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</si>
  <si>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</si>
  <si>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</si>
  <si>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</si>
  <si>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</si>
  <si>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</si>
  <si>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</si>
  <si>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</si>
  <si>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</si>
  <si>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</si>
  <si>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</si>
  <si>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</si>
  <si>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</si>
  <si>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</si>
  <si>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</si>
  <si>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</si>
  <si>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</si>
  <si>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</si>
  <si>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</si>
  <si>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</si>
  <si>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</si>
  <si>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</si>
  <si>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</si>
  <si>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</si>
  <si>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</si>
  <si>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</si>
  <si>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</si>
  <si>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</si>
  <si>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</si>
  <si>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</si>
  <si>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</si>
  <si>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</si>
  <si>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</si>
  <si>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</si>
  <si>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</si>
  <si>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</si>
  <si>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</si>
  <si>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</si>
  <si>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</si>
  <si>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</si>
  <si>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</si>
  <si>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</si>
  <si>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</si>
  <si>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</si>
  <si>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</si>
  <si>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</si>
  <si>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</si>
  <si>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</si>
  <si>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</si>
  <si>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</si>
  <si>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</si>
  <si>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</si>
  <si>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</si>
  <si>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</si>
  <si>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</si>
  <si>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</si>
  <si>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</si>
  <si>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</si>
  <si>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</si>
  <si>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</si>
  <si>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</si>
  <si>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</si>
  <si>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</si>
  <si>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</si>
  <si>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</si>
  <si>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</si>
  <si>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</si>
  <si>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</si>
  <si>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</si>
  <si>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</si>
  <si>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</si>
  <si>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</si>
  <si>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</si>
  <si>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</si>
  <si>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</si>
  <si>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</si>
  <si>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</si>
  <si>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</si>
  <si>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</si>
  <si>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</si>
  <si>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</si>
  <si>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</si>
  <si>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</si>
  <si>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</si>
  <si>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</si>
  <si>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</si>
  <si>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</si>
  <si>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</si>
  <si>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</si>
  <si>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</si>
  <si>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</si>
  <si>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</si>
  <si>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</si>
  <si>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</si>
  <si>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</si>
  <si>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</si>
  <si>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</si>
  <si>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</si>
  <si>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</si>
  <si>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</si>
  <si>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</si>
  <si>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</si>
  <si>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</si>
  <si>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</si>
  <si>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</si>
  <si>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</si>
  <si>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</si>
  <si>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</si>
  <si>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</si>
  <si>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</si>
  <si>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</si>
  <si>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</si>
  <si>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</si>
  <si>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</si>
  <si>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</si>
  <si>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</si>
  <si>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</si>
  <si>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</si>
  <si>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</si>
  <si>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</si>
  <si>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</si>
  <si>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</si>
  <si>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</si>
  <si>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</si>
  <si>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</si>
  <si>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</si>
  <si>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</si>
  <si>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</si>
  <si>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</si>
  <si>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</si>
  <si>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</si>
  <si>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</si>
  <si>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</si>
  <si>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</si>
  <si>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</si>
  <si>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</si>
  <si>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</si>
  <si>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</si>
  <si>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</si>
  <si>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</si>
  <si>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</si>
  <si>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</si>
  <si>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</si>
  <si>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</si>
  <si>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</si>
  <si>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</si>
  <si>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</si>
  <si>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</si>
  <si>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</si>
  <si>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</si>
  <si>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</si>
  <si>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</si>
  <si>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</si>
  <si>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</si>
  <si>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</si>
  <si>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</si>
  <si>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</si>
  <si>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</si>
  <si>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</si>
  <si>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</si>
  <si>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</si>
  <si>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</si>
  <si>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</si>
  <si>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</si>
  <si>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</si>
  <si>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</si>
  <si>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</si>
  <si>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</si>
  <si>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</si>
  <si>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</si>
  <si>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</si>
  <si>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</si>
  <si>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</si>
  <si>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</si>
  <si>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</si>
  <si>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</si>
  <si>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</si>
  <si>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</si>
  <si>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</si>
  <si>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</si>
  <si>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</si>
  <si>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</si>
  <si>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</si>
  <si>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</si>
  <si>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</si>
  <si>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</si>
  <si>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</si>
  <si>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</si>
  <si>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</si>
  <si>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</si>
  <si>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</si>
  <si>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</si>
  <si>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</si>
  <si>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</si>
  <si>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</si>
  <si>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</si>
  <si>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</si>
  <si>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</si>
  <si>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</si>
  <si>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</si>
  <si>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</si>
  <si>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</si>
  <si>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</si>
  <si>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</si>
  <si>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</si>
  <si>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</si>
  <si>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</si>
  <si>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</si>
  <si>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</si>
  <si>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</si>
  <si>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</si>
  <si>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</si>
  <si>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</si>
  <si>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</si>
  <si>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</si>
  <si>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</si>
  <si>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</si>
  <si>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</si>
  <si>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</si>
  <si>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</si>
  <si>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</si>
  <si>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</si>
  <si>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</si>
  <si>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</si>
  <si>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</si>
  <si>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</si>
  <si>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</si>
  <si>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</si>
  <si>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</si>
  <si>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</si>
  <si>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</si>
  <si>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</si>
  <si>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</si>
  <si>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</si>
  <si>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</si>
  <si>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</si>
  <si>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</si>
  <si>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</si>
  <si>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</si>
  <si>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</si>
  <si>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</si>
  <si>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</si>
  <si>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</si>
  <si>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</si>
  <si>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</si>
  <si>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</si>
  <si>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</si>
  <si>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</si>
  <si>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</si>
  <si>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</si>
  <si>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</si>
  <si>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</si>
  <si>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</si>
  <si>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</si>
  <si>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</si>
  <si>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</si>
  <si>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</si>
  <si>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</si>
  <si>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</si>
  <si>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</si>
  <si>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</si>
  <si>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</si>
  <si>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</si>
  <si>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</si>
  <si>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</si>
  <si>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</si>
  <si>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</si>
  <si>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</si>
  <si>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</si>
  <si>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</si>
  <si>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</si>
  <si>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</si>
  <si>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</si>
  <si>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</si>
  <si>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</si>
  <si>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</si>
  <si>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</si>
  <si>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</si>
  <si>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</si>
  <si>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</si>
  <si>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</si>
  <si>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</si>
  <si>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</si>
  <si>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</si>
  <si>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</si>
  <si>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</si>
  <si>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</si>
  <si>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</si>
  <si>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</si>
  <si>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</si>
  <si>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</si>
  <si>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</si>
  <si>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</si>
  <si>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</si>
  <si>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</si>
  <si>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</si>
  <si>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</si>
  <si>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</si>
  <si>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</si>
  <si>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</si>
  <si>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</si>
  <si>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</si>
  <si>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</si>
  <si>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</si>
  <si>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</si>
  <si>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</si>
  <si>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</si>
  <si>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</si>
  <si>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</si>
  <si>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</si>
  <si>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</si>
  <si>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</si>
  <si>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</si>
  <si>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</si>
  <si>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</si>
  <si>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</si>
  <si>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</si>
  <si>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</si>
  <si>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</si>
  <si>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</si>
  <si>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</si>
  <si>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</si>
  <si>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</si>
  <si>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</si>
  <si>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</si>
  <si>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</si>
  <si>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</si>
  <si>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</si>
  <si>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</si>
  <si>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</si>
  <si>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</si>
  <si>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</si>
  <si>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</si>
  <si>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</si>
  <si>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</si>
  <si>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</si>
  <si>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</si>
  <si>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</si>
  <si>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</si>
  <si>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</si>
  <si>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</si>
  <si>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</si>
  <si>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</si>
  <si>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</si>
  <si>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</si>
  <si>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</si>
  <si>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</si>
  <si>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</si>
  <si>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</si>
  <si>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</si>
  <si>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</si>
  <si>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</si>
  <si>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</si>
  <si>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</si>
  <si>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</si>
  <si>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</si>
  <si>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</si>
  <si>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</si>
  <si>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</si>
  <si>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</si>
  <si>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</si>
  <si>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</si>
  <si>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</si>
  <si>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</si>
  <si>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</si>
  <si>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</si>
  <si>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</si>
  <si>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</si>
  <si>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</si>
  <si>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</si>
  <si>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</si>
  <si>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</si>
  <si>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</si>
  <si>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</si>
  <si>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</si>
  <si>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</si>
  <si>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</si>
  <si>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</si>
  <si>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</si>
  <si>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</si>
  <si>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</si>
  <si>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</si>
  <si>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</si>
  <si>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</si>
  <si>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</si>
  <si>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</si>
  <si>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</si>
  <si>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</si>
  <si>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</si>
  <si>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</si>
  <si>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</si>
  <si>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</si>
  <si>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</si>
  <si>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</si>
  <si>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</si>
  <si>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</si>
  <si>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</si>
  <si>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</si>
  <si>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</si>
  <si>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</si>
  <si>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</si>
  <si>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</si>
  <si>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</si>
  <si>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</si>
  <si>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</si>
  <si>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</si>
  <si>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</si>
  <si>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</si>
  <si>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</si>
  <si>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</si>
  <si>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</si>
  <si>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</si>
  <si>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</si>
  <si>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</si>
  <si>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</si>
  <si>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</si>
  <si>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</si>
  <si>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</si>
  <si>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</si>
  <si>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</si>
  <si>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</si>
  <si>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</si>
  <si>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</si>
  <si>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</si>
  <si>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</si>
  <si>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</si>
  <si>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</si>
  <si>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</si>
  <si>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</si>
  <si>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</si>
  <si>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</si>
  <si>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</si>
  <si>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</si>
  <si>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</si>
  <si>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</si>
  <si>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</si>
  <si>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</si>
  <si>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</si>
  <si>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</si>
  <si>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</si>
  <si>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</si>
  <si>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</si>
  <si>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</si>
  <si>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</si>
  <si>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</si>
  <si>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</si>
  <si>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</si>
  <si>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</si>
  <si>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</si>
  <si>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</si>
  <si>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</si>
  <si>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</si>
  <si>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</si>
  <si>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</si>
  <si>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</si>
  <si>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</si>
  <si>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</si>
  <si>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</si>
  <si>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</si>
  <si>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</si>
  <si>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</si>
  <si>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</si>
  <si>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</si>
  <si>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</si>
  <si>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</si>
  <si>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</si>
  <si>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</si>
  <si>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</si>
  <si>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</si>
  <si>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</si>
  <si>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</si>
  <si>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</si>
  <si>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</si>
  <si>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</si>
  <si>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</si>
  <si>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</si>
  <si>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</si>
  <si>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</si>
  <si>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</si>
  <si>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</si>
  <si>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</si>
  <si>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</si>
  <si>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</si>
  <si>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</si>
  <si>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</si>
  <si>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</si>
  <si>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</si>
  <si>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</si>
  <si>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</si>
  <si>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</si>
  <si>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</si>
  <si>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</si>
  <si>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</si>
  <si>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</si>
  <si>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</si>
  <si>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</si>
  <si>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</si>
  <si>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</si>
  <si>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</si>
  <si>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</si>
  <si>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</si>
  <si>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</si>
  <si>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</si>
  <si>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</si>
  <si>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</si>
  <si>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</si>
  <si>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</si>
  <si>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</si>
  <si>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</si>
  <si>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</si>
  <si>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</si>
  <si>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</si>
  <si>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</si>
  <si>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</si>
  <si>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</si>
  <si>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</si>
  <si>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</si>
  <si>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</si>
  <si>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</si>
  <si>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</si>
  <si>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</si>
  <si>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</si>
  <si>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</si>
  <si>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</si>
  <si>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</si>
  <si>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</si>
  <si>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</si>
  <si>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</si>
  <si>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</si>
  <si>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</si>
  <si>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</si>
  <si>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</si>
  <si>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</si>
  <si>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</si>
  <si>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</si>
  <si>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</si>
  <si>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</si>
  <si>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</si>
  <si>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</si>
  <si>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</si>
  <si>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</si>
  <si>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</si>
  <si>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</si>
  <si>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</si>
  <si>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</si>
  <si>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</si>
  <si>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</si>
  <si>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</si>
  <si>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</si>
  <si>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</si>
  <si>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</si>
  <si>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</si>
  <si>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</si>
  <si>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</si>
  <si>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</si>
  <si>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</si>
  <si>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</si>
  <si>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</si>
  <si>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</si>
  <si>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</si>
  <si>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</si>
  <si>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</si>
  <si>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</si>
  <si>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</si>
  <si>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</si>
  <si>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</si>
  <si>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</si>
  <si>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</si>
  <si>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</si>
  <si>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</si>
  <si>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</si>
  <si>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</si>
  <si>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</si>
  <si>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</si>
  <si>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</si>
  <si>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</si>
  <si>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</si>
  <si>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</si>
  <si>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</si>
  <si>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</si>
  <si>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</si>
  <si>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</si>
  <si>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</si>
  <si>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</si>
  <si>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</si>
  <si>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</si>
  <si>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</si>
  <si>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</si>
  <si>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</si>
  <si>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</si>
  <si>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</si>
  <si>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</si>
  <si>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</si>
  <si>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</si>
  <si>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</si>
  <si>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</si>
  <si>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</si>
  <si>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</si>
  <si>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</si>
  <si>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</si>
  <si>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</si>
  <si>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</si>
  <si>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</si>
  <si>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</si>
  <si>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</si>
  <si>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</si>
  <si>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</si>
  <si>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</si>
  <si>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</si>
  <si>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</si>
  <si>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</si>
  <si>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</si>
  <si>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</si>
  <si>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</si>
  <si>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</si>
  <si>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</si>
  <si>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</si>
  <si>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</si>
  <si>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</si>
  <si>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</si>
  <si>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</si>
  <si>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</si>
  <si>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</si>
  <si>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</si>
  <si>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</si>
  <si>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</si>
  <si>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</si>
  <si>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</si>
  <si>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</si>
  <si>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</si>
  <si>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</si>
  <si>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</si>
  <si>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</si>
  <si>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</si>
  <si>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</si>
  <si>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</si>
  <si>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</si>
  <si>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</si>
  <si>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</si>
  <si>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</si>
  <si>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</si>
  <si>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</si>
  <si>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</si>
  <si>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</si>
  <si>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</si>
  <si>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</si>
  <si>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</si>
  <si>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</si>
  <si>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</si>
  <si>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</si>
  <si>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</si>
  <si>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</si>
  <si>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</si>
  <si>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</si>
  <si>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</si>
  <si>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</si>
  <si>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</si>
  <si>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</si>
  <si>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</si>
  <si>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</si>
  <si>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</si>
  <si>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</si>
  <si>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</si>
  <si>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</si>
  <si>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</si>
  <si>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</si>
  <si>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</si>
  <si>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</si>
  <si>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</si>
  <si>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</si>
  <si>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</si>
  <si>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</si>
  <si>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</si>
  <si>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</si>
  <si>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</si>
  <si>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</si>
  <si>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</si>
  <si>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</si>
  <si>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</si>
  <si>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</si>
  <si>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</si>
  <si>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</si>
  <si>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</si>
  <si>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</si>
  <si>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</si>
  <si>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</si>
  <si>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</si>
  <si>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</si>
  <si>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</si>
  <si>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</si>
  <si>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</si>
  <si>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</si>
  <si>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</si>
  <si>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</si>
  <si>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</si>
  <si>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</si>
  <si>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</si>
  <si>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</si>
  <si>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</si>
  <si>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</si>
  <si>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</si>
  <si>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</si>
  <si>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</si>
  <si>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</si>
  <si>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</si>
  <si>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</si>
  <si>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</si>
  <si>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</si>
  <si>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</si>
  <si>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</si>
  <si>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</si>
  <si>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</si>
  <si>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</si>
  <si>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</si>
  <si>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</si>
  <si>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</si>
  <si>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</si>
  <si>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</si>
  <si>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</si>
  <si>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</si>
  <si>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</si>
  <si>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</si>
  <si>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</si>
  <si>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</si>
  <si>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</si>
  <si>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</si>
  <si>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</si>
  <si>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</si>
  <si>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</si>
  <si>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</si>
  <si>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</si>
  <si>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</si>
  <si>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</si>
  <si>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</si>
  <si>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</si>
  <si>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</si>
  <si>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</si>
  <si>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</si>
  <si>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</si>
  <si>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</si>
  <si>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</si>
  <si>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</si>
  <si>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</si>
  <si>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</si>
  <si>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</si>
  <si>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</si>
  <si>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</si>
  <si>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</si>
  <si>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</si>
  <si>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</si>
  <si>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</si>
  <si>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</si>
  <si>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</si>
  <si>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</si>
  <si>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</si>
  <si>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</si>
  <si>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</si>
  <si>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</si>
  <si>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</si>
  <si>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</si>
  <si>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</si>
  <si>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</si>
  <si>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</si>
  <si>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</si>
  <si>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</si>
  <si>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</si>
  <si>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</si>
  <si>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</si>
  <si>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</si>
  <si>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</si>
  <si>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</si>
  <si>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</si>
  <si>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</si>
  <si>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</si>
  <si>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</si>
  <si>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</si>
  <si>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</si>
  <si>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</si>
  <si>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</si>
  <si>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</si>
  <si>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</si>
  <si>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</si>
  <si>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</si>
  <si>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</si>
  <si>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</si>
  <si>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</si>
  <si>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</si>
  <si>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</si>
  <si>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</si>
  <si>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</si>
  <si>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</si>
  <si>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</si>
  <si>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</si>
  <si>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</si>
  <si>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</si>
  <si>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</si>
  <si>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</si>
  <si>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</si>
  <si>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</si>
  <si>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</si>
  <si>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</si>
  <si>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</si>
  <si>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</si>
  <si>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</si>
  <si>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</si>
  <si>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</si>
  <si>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</si>
  <si>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</si>
  <si>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</si>
  <si>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</si>
  <si>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</si>
  <si>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</si>
  <si>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</si>
  <si>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</si>
  <si>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</si>
  <si>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</si>
  <si>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</si>
  <si>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</si>
  <si>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</si>
  <si>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</si>
  <si>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</si>
  <si>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</si>
  <si>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</si>
  <si>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</si>
  <si>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</si>
  <si>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</si>
  <si>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</si>
  <si>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</si>
  <si>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</si>
  <si>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</si>
  <si>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</si>
  <si>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</si>
  <si>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</si>
  <si>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</si>
  <si>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</si>
  <si>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</si>
  <si>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</si>
  <si>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</si>
  <si>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</si>
  <si>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</si>
  <si>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</si>
  <si>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</si>
  <si>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</si>
  <si>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</si>
  <si>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</si>
  <si>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</si>
  <si>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</si>
  <si>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</si>
  <si>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</si>
  <si>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</si>
  <si>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</si>
  <si>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</si>
  <si>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</si>
  <si>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</si>
  <si>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</si>
  <si>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</si>
  <si>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</si>
  <si>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</si>
  <si>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</si>
  <si>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</si>
  <si>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</si>
  <si>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</si>
  <si>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</si>
  <si>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</si>
  <si>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</si>
  <si>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</si>
  <si>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</si>
  <si>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</si>
  <si>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</si>
  <si>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</si>
  <si>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</si>
  <si>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</si>
  <si>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</si>
  <si>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</si>
  <si>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</si>
  <si>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</si>
  <si>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</si>
  <si>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</si>
  <si>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</si>
  <si>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</si>
  <si>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</si>
  <si>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</si>
  <si>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</si>
  <si>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</si>
  <si>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</si>
  <si>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</si>
  <si>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</si>
  <si>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</si>
  <si>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</si>
  <si>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</si>
  <si>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</si>
  <si>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</si>
  <si>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</si>
  <si>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</si>
  <si>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</si>
  <si>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</si>
  <si>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</si>
  <si>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</si>
  <si>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</si>
  <si>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</si>
  <si>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</si>
  <si>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</si>
  <si>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</si>
  <si>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</si>
  <si>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</si>
  <si>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</si>
  <si>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</si>
  <si>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</si>
  <si>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</si>
  <si>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</si>
  <si>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</si>
  <si>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</si>
  <si>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</si>
  <si>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</si>
  <si>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</si>
  <si>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</si>
  <si>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</si>
  <si>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</si>
  <si>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</si>
  <si>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</si>
  <si>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</si>
  <si>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</si>
  <si>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</si>
  <si>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</si>
  <si>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</si>
  <si>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</si>
  <si>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</si>
  <si>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</si>
  <si>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</si>
  <si>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</si>
  <si>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</si>
  <si>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</si>
  <si>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</si>
  <si>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</si>
  <si>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</si>
  <si>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</si>
  <si>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</si>
  <si>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</si>
  <si>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</si>
  <si>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</si>
  <si>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</si>
  <si>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</si>
  <si>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</si>
  <si>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</si>
  <si>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</si>
  <si>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</si>
  <si>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</si>
  <si>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</si>
  <si>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</si>
  <si>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</si>
  <si>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</si>
  <si>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</si>
  <si>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</si>
  <si>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</si>
  <si>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</si>
  <si>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</si>
  <si>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</si>
  <si>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</si>
  <si>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</si>
  <si>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</si>
  <si>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</si>
  <si>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</si>
  <si>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</si>
  <si>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</si>
  <si>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</si>
  <si>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</si>
  <si>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</si>
  <si>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</si>
  <si>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</si>
  <si>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</si>
  <si>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</si>
  <si>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</si>
  <si>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</si>
  <si>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</si>
  <si>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</si>
  <si>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</si>
  <si>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</si>
  <si>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</si>
  <si>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</si>
  <si>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</si>
  <si>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</si>
  <si>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</si>
  <si>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</si>
  <si>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</si>
  <si>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</si>
  <si>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</si>
  <si>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</si>
  <si>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</si>
  <si>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</si>
  <si>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</si>
  <si>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</si>
  <si>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</si>
  <si>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</si>
  <si>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</si>
  <si>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</si>
  <si>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</si>
  <si>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</si>
  <si>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</si>
  <si>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</si>
  <si>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</si>
  <si>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</si>
  <si>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</si>
  <si>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</si>
  <si>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</si>
  <si>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</si>
  <si>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</si>
  <si>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</si>
  <si>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</si>
  <si>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</si>
  <si>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</si>
  <si>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</si>
  <si>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</si>
  <si>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</si>
  <si>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</si>
  <si>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</si>
  <si>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</si>
  <si>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</si>
  <si>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</si>
  <si>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</si>
  <si>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</si>
  <si>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</si>
  <si>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</si>
  <si>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</si>
  <si>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</si>
  <si>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</si>
  <si>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</si>
  <si>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</si>
  <si>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</si>
  <si>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</si>
  <si>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</si>
  <si>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</si>
  <si>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</si>
  <si>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</si>
  <si>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</si>
  <si>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</si>
  <si>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</si>
  <si>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</si>
  <si>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</si>
  <si>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</si>
  <si>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</si>
  <si>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</si>
  <si>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</si>
  <si>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</si>
  <si>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</si>
  <si>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</si>
  <si>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</si>
  <si>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</si>
  <si>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</si>
  <si>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</si>
  <si>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</si>
  <si>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</si>
  <si>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</si>
  <si>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</si>
  <si>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</si>
  <si>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</si>
  <si>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</si>
  <si>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</si>
  <si>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</si>
  <si>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</si>
  <si>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</si>
  <si>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</si>
  <si>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</si>
  <si>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</si>
  <si>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</si>
  <si>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</si>
  <si>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</si>
  <si>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</si>
  <si>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</si>
  <si>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</si>
  <si>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</si>
  <si>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</si>
  <si>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</si>
  <si>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</si>
  <si>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</si>
  <si>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</si>
  <si>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</si>
  <si>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</si>
  <si>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</si>
  <si>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</si>
  <si>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</si>
  <si>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</si>
  <si>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</si>
  <si>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</si>
  <si>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</si>
  <si>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</si>
  <si>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</si>
  <si>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</si>
  <si>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</si>
  <si>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</si>
  <si>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</si>
  <si>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</si>
  <si>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</si>
  <si>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</si>
  <si>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</si>
  <si>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</si>
  <si>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</si>
  <si>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</si>
  <si>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</si>
  <si>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</si>
  <si>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</si>
  <si>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</si>
  <si>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</si>
  <si>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</si>
  <si>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</si>
  <si>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</si>
  <si>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</si>
  <si>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</si>
  <si>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</si>
  <si>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</si>
  <si>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</si>
  <si>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</si>
  <si>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</si>
  <si>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</si>
  <si>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</si>
  <si>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</si>
  <si>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</si>
  <si>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</si>
  <si>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</si>
  <si>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</si>
  <si>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</si>
  <si>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</si>
  <si>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</si>
  <si>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</si>
  <si>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</si>
  <si>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</si>
  <si>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</si>
  <si>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</si>
  <si>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</si>
  <si>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</si>
  <si>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</si>
  <si>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</si>
  <si>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</si>
  <si>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</si>
  <si>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</si>
  <si>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</si>
  <si>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</si>
  <si>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</si>
  <si>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</si>
  <si>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</si>
  <si>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</si>
  <si>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</si>
  <si>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</si>
  <si>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</si>
  <si>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</si>
  <si>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</si>
  <si>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</si>
  <si>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</si>
  <si>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</si>
  <si>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</si>
  <si>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</si>
  <si>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</si>
  <si>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</si>
  <si>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</si>
  <si>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</si>
  <si>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</si>
  <si>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</si>
  <si>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</si>
  <si>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</si>
  <si>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</si>
  <si>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</si>
  <si>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</si>
  <si>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</si>
  <si>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</si>
  <si>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</si>
  <si>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</si>
  <si>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</si>
  <si>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</si>
  <si>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</si>
  <si>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</si>
  <si>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</si>
  <si>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</si>
  <si>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</si>
  <si>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</si>
  <si>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</si>
  <si>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</si>
  <si>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</si>
  <si>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</si>
  <si>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</si>
  <si>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</si>
  <si>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</si>
  <si>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</si>
  <si>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</si>
  <si>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</si>
  <si>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</si>
  <si>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</si>
  <si>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</si>
  <si>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</si>
  <si>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</si>
  <si>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</si>
  <si>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</si>
  <si>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</si>
  <si>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</si>
  <si>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</si>
  <si>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</si>
  <si>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</si>
  <si>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</si>
  <si>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</si>
  <si>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</si>
  <si>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</si>
  <si>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</si>
  <si>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</si>
  <si>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</si>
  <si>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</si>
  <si>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</si>
  <si>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</si>
  <si>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</si>
  <si>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</si>
  <si>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</si>
  <si>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</si>
  <si>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</si>
  <si>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</si>
  <si>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</si>
  <si>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</si>
  <si>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</si>
  <si>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</si>
  <si>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</si>
  <si>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</si>
  <si>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</si>
  <si>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</si>
  <si>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</si>
  <si>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</si>
  <si>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</si>
  <si>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</si>
  <si>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</si>
  <si>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</si>
  <si>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</si>
  <si>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</si>
  <si>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</si>
  <si>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</si>
  <si>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</si>
  <si>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</si>
  <si>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</si>
  <si>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</si>
  <si>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</si>
  <si>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</si>
  <si>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</si>
  <si>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</si>
  <si>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</si>
  <si>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</si>
  <si>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</si>
  <si>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</si>
  <si>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</si>
  <si>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</si>
  <si>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</si>
  <si>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</si>
  <si>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</si>
  <si>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</si>
  <si>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</si>
  <si>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</si>
  <si>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</si>
  <si>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</si>
  <si>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</si>
  <si>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</si>
  <si>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</si>
  <si>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</si>
  <si>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</si>
  <si>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</si>
  <si>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</si>
  <si>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</si>
  <si>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</si>
  <si>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</si>
  <si>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</si>
  <si>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</si>
  <si>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</si>
  <si>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</si>
  <si>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</si>
  <si>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</si>
  <si>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</si>
  <si>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</si>
  <si>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</si>
  <si>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</si>
  <si>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</si>
  <si>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</si>
  <si>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</si>
  <si>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</si>
  <si>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</si>
  <si>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</si>
  <si>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</si>
  <si>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</si>
  <si>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</si>
  <si>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</si>
  <si>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</si>
  <si>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</si>
  <si>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</si>
  <si>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</si>
  <si>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</si>
  <si>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</si>
  <si>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</si>
  <si>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</si>
  <si>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</si>
  <si>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</si>
  <si>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</si>
  <si>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</si>
  <si>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</si>
  <si>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</si>
  <si>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</si>
  <si>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</si>
  <si>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</si>
  <si>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</si>
  <si>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</si>
  <si>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</si>
  <si>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</si>
  <si>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</si>
  <si>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</si>
  <si>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</si>
  <si>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</si>
  <si>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</si>
  <si>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</si>
  <si>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</si>
  <si>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</si>
  <si>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</si>
  <si>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</si>
  <si>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</si>
  <si>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</si>
  <si>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</si>
  <si>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</si>
  <si>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</si>
  <si>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</si>
  <si>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</si>
  <si>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</si>
  <si>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</si>
  <si>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</si>
  <si>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</si>
  <si>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</si>
  <si>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</si>
  <si>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</si>
  <si>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</si>
  <si>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</si>
  <si>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</si>
  <si>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</si>
  <si>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</si>
  <si>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</si>
  <si>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</si>
  <si>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</si>
  <si>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</si>
  <si>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</si>
  <si>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</si>
  <si>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</si>
  <si>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</si>
  <si>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</si>
  <si>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</si>
  <si>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</si>
  <si>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</si>
  <si>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</si>
  <si>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</si>
  <si>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</si>
  <si>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</si>
  <si>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</si>
  <si>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</si>
  <si>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</si>
  <si>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</si>
  <si>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</si>
  <si>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</si>
  <si>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</si>
  <si>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</si>
  <si>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</si>
  <si>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</si>
  <si>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</si>
  <si>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</si>
  <si>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</si>
  <si>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</si>
  <si>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</si>
  <si>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</si>
  <si>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</si>
  <si>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</si>
  <si>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</si>
  <si>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</si>
  <si>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</si>
  <si>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</si>
  <si>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</si>
  <si>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</si>
  <si>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</si>
  <si>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</si>
  <si>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</si>
  <si>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</si>
  <si>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</si>
  <si>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</si>
  <si>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</si>
  <si>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</si>
  <si>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</si>
  <si>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</si>
  <si>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</si>
  <si>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</si>
  <si>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</si>
  <si>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</si>
  <si>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</si>
  <si>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</si>
  <si>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</si>
  <si>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</si>
  <si>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</si>
  <si>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</si>
  <si>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</si>
  <si>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</si>
  <si>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</si>
  <si>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</si>
  <si>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</si>
  <si>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</si>
  <si>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</si>
  <si>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</si>
  <si>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</si>
  <si>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</si>
  <si>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</si>
  <si>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</si>
  <si>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</si>
  <si>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</si>
  <si>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</si>
  <si>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</si>
  <si>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</si>
  <si>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</si>
  <si>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</si>
  <si>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</si>
  <si>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</si>
  <si>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</si>
  <si>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</si>
  <si>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</si>
  <si>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</si>
  <si>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</si>
  <si>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</si>
  <si>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</si>
  <si>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</si>
  <si>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</si>
  <si>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</si>
  <si>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</si>
  <si>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</si>
  <si>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</si>
  <si>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</si>
  <si>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</si>
  <si>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</si>
  <si>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</si>
  <si>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</si>
  <si>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</si>
  <si>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</si>
  <si>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</si>
  <si>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</si>
  <si>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</si>
  <si>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</si>
  <si>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</si>
  <si>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</si>
  <si>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</si>
  <si>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</si>
  <si>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</si>
  <si>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</si>
  <si>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</si>
  <si>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</si>
  <si>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</si>
  <si>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</si>
  <si>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</si>
  <si>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</si>
  <si>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</si>
  <si>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</si>
  <si>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</si>
  <si>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</si>
  <si>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</si>
  <si>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</si>
  <si>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</si>
  <si>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</si>
  <si>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</si>
  <si>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</si>
  <si>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</si>
  <si>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</si>
  <si>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</si>
  <si>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</si>
  <si>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</si>
  <si>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</si>
  <si>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</si>
  <si>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</si>
  <si>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</si>
  <si>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</si>
  <si>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</si>
  <si>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</si>
  <si>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</si>
  <si>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</si>
  <si>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</si>
  <si>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</si>
  <si>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</si>
  <si>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</si>
  <si>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</si>
  <si>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</si>
  <si>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</si>
  <si>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</si>
  <si>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</si>
  <si>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</si>
  <si>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</si>
  <si>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</si>
  <si>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</si>
  <si>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</si>
  <si>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</si>
  <si>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</si>
  <si>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</si>
  <si>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</si>
  <si>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</si>
  <si>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</si>
  <si>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</si>
  <si>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</si>
  <si>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</si>
  <si>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</si>
  <si>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</si>
  <si>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</si>
  <si>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</si>
  <si>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</si>
  <si>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</si>
  <si>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</si>
  <si>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</si>
  <si>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</si>
  <si>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</si>
  <si>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</si>
  <si>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</si>
  <si>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</si>
  <si>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</si>
  <si>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</si>
  <si>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</si>
  <si>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</si>
  <si>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</si>
  <si>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</si>
  <si>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</si>
  <si>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</si>
  <si>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</si>
  <si>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</si>
  <si>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</si>
  <si>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</si>
  <si>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</si>
  <si>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</si>
  <si>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</si>
  <si>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</si>
  <si>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</si>
  <si>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</si>
  <si>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</si>
  <si>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</si>
  <si>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</si>
  <si>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</si>
  <si>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</si>
  <si>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</si>
  <si>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</si>
  <si>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</si>
  <si>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</si>
  <si>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</si>
  <si>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</si>
  <si>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</si>
  <si>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</si>
  <si>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</si>
  <si>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</si>
  <si>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</si>
  <si>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</si>
  <si>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</si>
  <si>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</si>
  <si>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</si>
  <si>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</si>
  <si>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</si>
  <si>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</si>
  <si>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</si>
  <si>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</si>
  <si>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</si>
  <si>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</si>
  <si>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</si>
  <si>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</si>
  <si>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</si>
  <si>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</si>
  <si>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</si>
  <si>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</si>
  <si>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</si>
  <si>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</si>
  <si>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</si>
  <si>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</si>
  <si>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</si>
  <si>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</si>
  <si>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</si>
  <si>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</si>
  <si>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</si>
  <si>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</si>
  <si>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</si>
  <si>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</si>
  <si>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</si>
  <si>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</si>
  <si>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</si>
  <si>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</si>
  <si>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</si>
  <si>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</si>
  <si>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</si>
  <si>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</si>
  <si>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</si>
  <si>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</si>
  <si>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</si>
  <si>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</si>
  <si>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</si>
  <si>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</si>
  <si>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</si>
  <si>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</si>
  <si>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</si>
  <si>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</si>
  <si>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</si>
  <si>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</si>
  <si>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</si>
  <si>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</si>
  <si>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</si>
  <si>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</si>
  <si>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</si>
  <si>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</si>
  <si>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</si>
  <si>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</si>
  <si>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</si>
  <si>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</si>
  <si>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</si>
  <si>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</si>
  <si>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</si>
  <si>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</si>
  <si>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</si>
  <si>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</si>
  <si>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</si>
  <si>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</si>
  <si>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</si>
  <si>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</si>
  <si>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</si>
  <si>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</si>
  <si>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</si>
  <si>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</si>
  <si>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</si>
  <si>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</si>
  <si>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</si>
  <si>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</si>
  <si>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</si>
  <si>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</si>
  <si>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</si>
  <si>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</si>
  <si>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</si>
  <si>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</si>
  <si>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</si>
  <si>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</si>
  <si>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</si>
  <si>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</si>
  <si>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</si>
  <si>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</si>
  <si>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</si>
  <si>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</si>
  <si>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</si>
  <si>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</si>
  <si>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</si>
  <si>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</si>
  <si>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</si>
  <si>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</si>
  <si>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</si>
  <si>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</si>
  <si>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</si>
  <si>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</si>
  <si>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</si>
  <si>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</si>
  <si>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</si>
  <si>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</si>
  <si>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</si>
  <si>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</si>
  <si>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</si>
  <si>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</si>
  <si>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</si>
  <si>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</si>
  <si>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</si>
  <si>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</si>
  <si>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</si>
  <si>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</si>
  <si>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</si>
  <si>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</si>
  <si>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</si>
  <si>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</si>
  <si>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</si>
  <si>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</si>
  <si>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</si>
  <si>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</si>
  <si>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</si>
  <si>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</si>
  <si>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</si>
  <si>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</si>
  <si>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</si>
  <si>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</si>
  <si>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</si>
  <si>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</si>
  <si>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</si>
  <si>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</si>
  <si>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</si>
  <si>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</si>
  <si>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</si>
  <si>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</si>
  <si>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</si>
  <si>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</si>
  <si>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</si>
  <si>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</si>
  <si>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</si>
  <si>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</si>
  <si>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</si>
  <si>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</si>
  <si>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</si>
  <si>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</si>
  <si>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</si>
  <si>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</si>
  <si>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</si>
  <si>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</si>
  <si>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</si>
  <si>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</si>
  <si>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</si>
  <si>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</si>
  <si>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</si>
  <si>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</si>
  <si>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</si>
  <si>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</si>
  <si>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</si>
  <si>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</si>
  <si>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</si>
  <si>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</si>
  <si>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</si>
  <si>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</si>
  <si>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</si>
  <si>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</si>
  <si>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</si>
  <si>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</si>
  <si>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</si>
  <si>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</si>
  <si>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</si>
  <si>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</si>
  <si>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</si>
  <si>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</si>
  <si>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</si>
  <si>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</si>
  <si>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</si>
  <si>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</si>
  <si>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</si>
  <si>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</si>
  <si>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</si>
  <si>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</si>
  <si>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</si>
  <si>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</si>
  <si>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</si>
  <si>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</si>
  <si>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</si>
  <si>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</si>
  <si>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</si>
  <si>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</si>
  <si>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</si>
  <si>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</si>
  <si>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</si>
  <si>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</si>
  <si>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</si>
  <si>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</si>
  <si>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</si>
  <si>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</si>
  <si>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</si>
  <si>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</si>
  <si>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</si>
  <si>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</si>
  <si>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</si>
  <si>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</si>
  <si>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</si>
  <si>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</si>
  <si>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</si>
  <si>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</si>
  <si>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</si>
  <si>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</si>
  <si>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</si>
  <si>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</si>
  <si>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</si>
  <si>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</si>
  <si>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</si>
  <si>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</si>
  <si>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</si>
  <si>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</si>
  <si>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</si>
  <si>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</si>
  <si>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</si>
  <si>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</si>
  <si>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</si>
  <si>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</si>
  <si>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</si>
  <si>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</si>
  <si>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</si>
  <si>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</si>
  <si>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</si>
  <si>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</si>
  <si>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</si>
  <si>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</si>
  <si>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</si>
  <si>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</si>
  <si>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</si>
  <si>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</si>
  <si>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</si>
  <si>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</si>
  <si>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</si>
  <si>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</si>
  <si>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</si>
  <si>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</si>
  <si>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</si>
  <si>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</si>
  <si>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</si>
  <si>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</si>
  <si>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</si>
  <si>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</si>
  <si>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</si>
  <si>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</si>
  <si>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</si>
  <si>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</si>
  <si>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</si>
  <si>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</si>
  <si>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</si>
  <si>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</si>
  <si>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</si>
  <si>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</si>
  <si>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</si>
  <si>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</si>
  <si>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</si>
  <si>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</si>
  <si>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</si>
  <si>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</si>
  <si>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</si>
  <si>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</si>
  <si>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</si>
  <si>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</si>
  <si>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</si>
  <si>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</si>
  <si>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</si>
  <si>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</si>
  <si>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</si>
  <si>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</si>
  <si>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</si>
  <si>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</si>
  <si>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</si>
  <si>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</si>
  <si>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</si>
  <si>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</si>
  <si>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</si>
  <si>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</si>
  <si>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</si>
  <si>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</si>
  <si>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</si>
  <si>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</si>
  <si>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</si>
  <si>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</si>
  <si>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</si>
  <si>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</si>
  <si>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</si>
  <si>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</si>
  <si>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</si>
  <si>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</si>
  <si>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</si>
  <si>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</si>
  <si>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</si>
  <si>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</si>
  <si>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</si>
  <si>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</si>
  <si>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</si>
  <si>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</si>
  <si>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</si>
  <si>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</si>
  <si>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</si>
  <si>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</si>
  <si>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</si>
  <si>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</si>
  <si>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</si>
  <si>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</si>
  <si>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</si>
  <si>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</si>
  <si>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</si>
  <si>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</si>
  <si>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</si>
  <si>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</si>
  <si>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</si>
  <si>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</si>
  <si>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</si>
  <si>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</si>
  <si>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</si>
  <si>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</si>
  <si>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</si>
  <si>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</si>
  <si>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</si>
  <si>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</si>
  <si>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</si>
  <si>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</si>
  <si>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</si>
  <si>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</si>
  <si>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</si>
  <si>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</si>
  <si>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</si>
  <si>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</si>
  <si>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</si>
  <si>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</si>
  <si>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</si>
  <si>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</si>
  <si>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</si>
  <si>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</si>
  <si>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</si>
  <si>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</si>
  <si>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</si>
  <si>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</si>
  <si>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</si>
  <si>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</si>
  <si>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</si>
  <si>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</si>
  <si>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</si>
  <si>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</si>
  <si>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</si>
  <si>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</si>
  <si>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</si>
  <si>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</si>
  <si>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</si>
  <si>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</si>
  <si>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</si>
  <si>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</si>
  <si>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</si>
  <si>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</si>
  <si>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</si>
  <si>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</si>
  <si>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</si>
  <si>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</si>
  <si>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</si>
  <si>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</si>
  <si>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</si>
  <si>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</si>
  <si>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</si>
  <si>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</si>
  <si>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</si>
  <si>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</si>
  <si>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</si>
  <si>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</si>
  <si>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</si>
  <si>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</si>
  <si>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</si>
  <si>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</si>
  <si>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</si>
  <si>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</si>
  <si>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</si>
  <si>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</si>
  <si>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</si>
  <si>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</si>
  <si>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</si>
  <si>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</si>
  <si>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</si>
  <si>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</si>
  <si>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</si>
  <si>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</si>
  <si>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</si>
  <si>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</si>
  <si>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</si>
  <si>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</si>
  <si>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</si>
  <si>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</si>
  <si>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</si>
  <si>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</si>
  <si>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</si>
  <si>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</si>
  <si>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</si>
  <si>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</si>
  <si>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</si>
  <si>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</si>
  <si>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</si>
  <si>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</si>
  <si>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</si>
  <si>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</si>
  <si>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</si>
  <si>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</si>
  <si>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</si>
  <si>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</si>
  <si>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</si>
  <si>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</si>
  <si>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</si>
  <si>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</si>
  <si>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</si>
  <si>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</si>
  <si>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</si>
  <si>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</si>
  <si>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</si>
  <si>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</si>
  <si>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</si>
  <si>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</si>
  <si>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</si>
  <si>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</si>
  <si>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</si>
  <si>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</si>
  <si>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</si>
  <si>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</si>
  <si>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</si>
  <si>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</si>
  <si>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</si>
  <si>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</si>
  <si>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</si>
  <si>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</si>
  <si>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</si>
  <si>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</si>
  <si>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</si>
  <si>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</si>
  <si>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</si>
  <si>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</si>
  <si>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</si>
  <si>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</si>
  <si>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</si>
  <si>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</si>
  <si>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</si>
  <si>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</si>
  <si>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</si>
  <si>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</si>
  <si>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</si>
  <si>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</si>
  <si>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</si>
  <si>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</si>
  <si>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</si>
  <si>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</si>
  <si>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</si>
  <si>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</si>
  <si>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</si>
  <si>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</si>
  <si>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</si>
  <si>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</si>
  <si>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</si>
  <si>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</si>
  <si>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</si>
  <si>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</si>
  <si>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</si>
  <si>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</si>
  <si>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</si>
  <si>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</si>
  <si>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</si>
  <si>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</si>
  <si>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</si>
  <si>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</si>
  <si>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</si>
  <si>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</si>
  <si>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</si>
  <si>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</si>
  <si>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</si>
  <si>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</si>
  <si>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</si>
  <si>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</si>
  <si>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</si>
  <si>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</si>
  <si>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</si>
  <si>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</si>
  <si>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</si>
  <si>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</si>
  <si>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</si>
  <si>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</si>
  <si>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</si>
  <si>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</si>
  <si>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</si>
  <si>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</si>
  <si>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</si>
  <si>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</si>
  <si>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</si>
  <si>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</si>
  <si>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</si>
  <si>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</si>
  <si>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</si>
  <si>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</si>
  <si>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</si>
  <si>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</si>
  <si>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</si>
  <si>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</si>
  <si>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</si>
  <si>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</si>
  <si>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</si>
  <si>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</si>
  <si>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</si>
  <si>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</si>
  <si>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</si>
  <si>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</si>
  <si>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</si>
  <si>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</si>
  <si>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</si>
  <si>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</si>
  <si>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</si>
  <si>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</si>
  <si>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</si>
  <si>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</si>
  <si>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</si>
  <si>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</si>
  <si>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</si>
  <si>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</si>
  <si>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</si>
  <si>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</si>
  <si>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</si>
  <si>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</si>
  <si>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</si>
  <si>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</si>
  <si>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</si>
  <si>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</si>
  <si>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</si>
  <si>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</si>
  <si>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</si>
  <si>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</si>
  <si>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</si>
  <si>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</si>
  <si>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</si>
  <si>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</si>
  <si>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</si>
  <si>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</si>
  <si>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</si>
  <si>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</si>
  <si>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</si>
  <si>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</si>
  <si>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</si>
  <si>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</si>
  <si>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</si>
  <si>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</si>
  <si>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</si>
  <si>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</si>
  <si>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</si>
  <si>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</si>
  <si>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</si>
  <si>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</si>
  <si>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</si>
  <si>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</si>
  <si>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</si>
  <si>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</si>
  <si>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</si>
  <si>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</si>
  <si>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</si>
  <si>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</si>
  <si>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</si>
  <si>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</si>
  <si>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</si>
  <si>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</si>
  <si>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</si>
  <si>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</si>
  <si>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</si>
  <si>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</si>
  <si>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</si>
  <si>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</si>
  <si>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</si>
  <si>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</si>
  <si>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</si>
  <si>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</si>
  <si>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</si>
  <si>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</si>
  <si>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</si>
  <si>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</si>
  <si>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</si>
  <si>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</si>
  <si>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</si>
  <si>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</si>
  <si>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</si>
  <si>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</si>
  <si>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</si>
  <si>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</si>
  <si>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</si>
  <si>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</si>
  <si>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</si>
  <si>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</si>
  <si>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</si>
  <si>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</si>
  <si>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</si>
  <si>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</si>
  <si>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</si>
  <si>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</si>
  <si>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</si>
  <si>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</si>
  <si>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</si>
  <si>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</si>
  <si>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</si>
  <si>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</si>
  <si>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</si>
  <si>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</si>
  <si>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</si>
  <si>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</si>
  <si>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</si>
  <si>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</si>
  <si>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</si>
  <si>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</si>
  <si>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</si>
  <si>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</si>
  <si>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</si>
  <si>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</si>
  <si>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</si>
  <si>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</si>
  <si>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</si>
  <si>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</si>
  <si>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</si>
  <si>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</si>
  <si>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</si>
  <si>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</si>
  <si>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</si>
  <si>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</si>
  <si>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</si>
  <si>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</si>
  <si>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</si>
  <si>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</si>
  <si>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</si>
  <si>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</si>
  <si>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</si>
  <si>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</si>
  <si>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</si>
  <si>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</si>
  <si>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</si>
  <si>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</si>
  <si>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</si>
  <si>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</si>
  <si>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</si>
  <si>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</si>
  <si>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</si>
  <si>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</si>
  <si>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</si>
  <si>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</si>
  <si>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</si>
  <si>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</si>
  <si>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</si>
  <si>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</si>
  <si>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</si>
  <si>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</si>
  <si>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</si>
  <si>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</si>
  <si>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</si>
  <si>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</si>
  <si>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</si>
  <si>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</si>
  <si>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</si>
  <si>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</si>
  <si>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</si>
  <si>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</si>
  <si>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</si>
  <si>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</si>
  <si>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</si>
  <si>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</si>
  <si>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</si>
  <si>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</si>
  <si>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</si>
  <si>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</si>
  <si>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</si>
  <si>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</si>
  <si>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</si>
  <si>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</si>
  <si>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</si>
  <si>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</si>
  <si>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</si>
  <si>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</si>
  <si>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</si>
  <si>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</si>
  <si>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</si>
  <si>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</si>
  <si>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</si>
  <si>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</si>
  <si>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</si>
  <si>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</si>
  <si>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</si>
  <si>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</si>
  <si>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</si>
  <si>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</si>
  <si>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</si>
  <si>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</si>
  <si>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</si>
  <si>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</si>
  <si>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</si>
  <si>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</si>
  <si>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</si>
  <si>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</si>
  <si>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</si>
  <si>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</si>
  <si>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</si>
  <si>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</si>
  <si>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</si>
  <si>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</si>
  <si>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</si>
  <si>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</si>
  <si>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</si>
  <si>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</si>
  <si>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</si>
  <si>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</si>
  <si>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</si>
  <si>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</si>
  <si>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</si>
  <si>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</si>
  <si>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</si>
  <si>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</si>
  <si>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</si>
  <si>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</si>
  <si>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</si>
  <si>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</si>
  <si>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</si>
  <si>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</si>
  <si>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</si>
  <si>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</si>
  <si>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</si>
  <si>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</si>
  <si>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</si>
  <si>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</si>
  <si>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</si>
  <si>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</si>
  <si>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</si>
  <si>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</si>
  <si>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</si>
  <si>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</si>
  <si>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</si>
  <si>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</si>
  <si>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</si>
  <si>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</si>
  <si>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</si>
  <si>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</si>
  <si>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</si>
  <si>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</si>
  <si>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</si>
  <si>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</si>
  <si>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</si>
  <si>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</si>
  <si>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</si>
  <si>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</si>
  <si>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</si>
  <si>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</si>
  <si>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</si>
  <si>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</si>
  <si>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</si>
  <si>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</si>
  <si>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</si>
  <si>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</si>
  <si>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</si>
  <si>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</si>
  <si>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</si>
  <si>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</si>
  <si>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</si>
  <si>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</si>
  <si>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</si>
  <si>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</si>
  <si>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</si>
  <si>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</si>
  <si>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</si>
  <si>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</si>
  <si>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</si>
  <si>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</si>
  <si>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</si>
  <si>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</si>
  <si>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</si>
  <si>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</si>
  <si>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</si>
  <si>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</si>
  <si>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</si>
  <si>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</si>
  <si>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</si>
  <si>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</si>
  <si>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</si>
  <si>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</si>
  <si>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</si>
  <si>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</si>
  <si>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</si>
  <si>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</si>
  <si>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</si>
  <si>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</si>
  <si>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</si>
  <si>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</si>
  <si>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</si>
  <si>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</si>
  <si>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</si>
  <si>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</si>
  <si>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</si>
  <si>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</si>
  <si>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</si>
  <si>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</si>
  <si>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</si>
  <si>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</si>
  <si>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</si>
  <si>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</si>
  <si>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</si>
  <si>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</si>
  <si>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</si>
  <si>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</si>
  <si>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</si>
  <si>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</si>
  <si>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</si>
  <si>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</si>
  <si>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</si>
  <si>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</si>
  <si>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</si>
  <si>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</si>
  <si>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</si>
  <si>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</si>
  <si>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</si>
  <si>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</si>
  <si>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</si>
  <si>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</si>
  <si>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</si>
  <si>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</si>
  <si>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</si>
  <si>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</si>
  <si>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</si>
  <si>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</si>
  <si>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</si>
  <si>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</si>
  <si>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</si>
  <si>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</si>
  <si>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</si>
  <si>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</si>
  <si>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</si>
  <si>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</si>
  <si>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</si>
  <si>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</si>
  <si>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</si>
  <si>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</si>
  <si>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</si>
  <si>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</si>
  <si>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</si>
  <si>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</si>
  <si>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</si>
  <si>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</si>
  <si>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</si>
  <si>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</si>
  <si>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</si>
  <si>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</si>
  <si>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</si>
  <si>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</si>
  <si>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</si>
  <si>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</si>
  <si>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</si>
  <si>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</si>
  <si>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</si>
  <si>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</si>
  <si>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</si>
  <si>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</si>
  <si>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</si>
  <si>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</si>
  <si>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</si>
  <si>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</si>
  <si>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</si>
  <si>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</si>
  <si>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</si>
  <si>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</si>
  <si>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</si>
  <si>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</si>
  <si>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</si>
  <si>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</si>
  <si>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</si>
  <si>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</si>
  <si>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</si>
  <si>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</si>
  <si>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</si>
  <si>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</si>
  <si>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</si>
  <si>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</si>
  <si>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</si>
  <si>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</si>
  <si>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</si>
  <si>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</si>
  <si>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</si>
  <si>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</si>
  <si>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</si>
  <si>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</si>
  <si>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</si>
  <si>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</si>
  <si>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</si>
  <si>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</si>
  <si>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</si>
  <si>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</si>
  <si>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</si>
  <si>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</si>
  <si>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</si>
  <si>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</si>
  <si>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</si>
  <si>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</si>
  <si>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</si>
  <si>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</si>
  <si>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</si>
  <si>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</si>
  <si>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</si>
  <si>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</si>
  <si>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</si>
  <si>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</si>
  <si>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</si>
  <si>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</si>
  <si>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</si>
  <si>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</si>
  <si>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</si>
  <si>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</si>
  <si>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</si>
  <si>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</si>
  <si>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</si>
  <si>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</si>
  <si>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</si>
  <si>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</si>
  <si>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</si>
  <si>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</si>
  <si>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</si>
  <si>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</si>
  <si>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</si>
  <si>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</si>
  <si>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</si>
  <si>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</si>
  <si>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</si>
  <si>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</si>
  <si>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</si>
  <si>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</si>
  <si>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</si>
  <si>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</si>
  <si>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</si>
  <si>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</si>
  <si>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</si>
  <si>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</si>
  <si>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</si>
  <si>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</si>
  <si>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</si>
  <si>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</si>
  <si>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</si>
  <si>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</si>
  <si>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</si>
  <si>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</si>
  <si>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</si>
  <si>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</si>
  <si>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</si>
  <si>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</si>
  <si>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</si>
  <si>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</si>
  <si>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</si>
  <si>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</si>
  <si>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</si>
  <si>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</si>
  <si>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</si>
  <si>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</si>
  <si>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</si>
  <si>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</si>
  <si>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</si>
  <si>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</si>
  <si>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</si>
  <si>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</si>
  <si>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</si>
  <si>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</si>
  <si>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</si>
  <si>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</si>
  <si>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</si>
  <si>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</si>
  <si>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</si>
  <si>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</si>
  <si>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</si>
  <si>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</si>
  <si>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</si>
  <si>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</si>
  <si>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</si>
  <si>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</si>
  <si>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</si>
  <si>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</si>
  <si>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</si>
  <si>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</si>
  <si>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</si>
  <si>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</si>
  <si>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</si>
  <si>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</si>
  <si>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</si>
  <si>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</si>
  <si>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</si>
  <si>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</si>
  <si>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</si>
  <si>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</si>
  <si>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</si>
  <si>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</si>
  <si>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</si>
  <si>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</si>
  <si>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</si>
  <si>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</si>
  <si>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</si>
  <si>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</si>
  <si>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</si>
  <si>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</si>
  <si>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</si>
  <si>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</si>
  <si>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</si>
  <si>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</si>
  <si>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</si>
  <si>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</si>
  <si>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</si>
  <si>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</si>
  <si>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</si>
  <si>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</si>
  <si>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</si>
  <si>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</si>
  <si>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</si>
  <si>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</si>
  <si>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</si>
  <si>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</si>
  <si>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</si>
  <si>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</si>
  <si>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</si>
  <si>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</si>
  <si>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</si>
  <si>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</si>
  <si>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</si>
  <si>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</si>
  <si>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</si>
  <si>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</si>
  <si>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</si>
  <si>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</si>
  <si>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</si>
  <si>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</si>
  <si>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</si>
  <si>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</si>
  <si>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</si>
  <si>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</si>
  <si>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</si>
  <si>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</si>
  <si>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</si>
  <si>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</si>
  <si>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</si>
  <si>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</si>
  <si>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</si>
  <si>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</si>
  <si>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</si>
  <si>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</si>
  <si>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</si>
  <si>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</si>
  <si>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</si>
  <si>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</si>
  <si>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</si>
  <si>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</si>
  <si>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</si>
  <si>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</si>
  <si>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</si>
  <si>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</si>
  <si>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</si>
  <si>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</si>
  <si>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</si>
  <si>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</si>
  <si>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</si>
  <si>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</si>
  <si>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</si>
  <si>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</si>
  <si>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</si>
  <si>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</si>
  <si>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</si>
  <si>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</si>
  <si>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</si>
  <si>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</si>
  <si>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</si>
  <si>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</si>
  <si>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</si>
  <si>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</si>
  <si>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</si>
  <si>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</si>
  <si>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</si>
  <si>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</si>
  <si>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</si>
  <si>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</si>
  <si>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</si>
  <si>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</si>
  <si>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</si>
  <si>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</si>
  <si>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</si>
  <si>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</si>
  <si>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</si>
  <si>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</si>
  <si>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</si>
  <si>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</si>
  <si>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</si>
  <si>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</si>
  <si>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</si>
  <si>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</si>
  <si>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</si>
  <si>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</si>
  <si>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</si>
  <si>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</si>
  <si>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</si>
  <si>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</si>
  <si>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</si>
  <si>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</si>
  <si>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</si>
  <si>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</si>
  <si>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</si>
  <si>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</si>
  <si>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</si>
  <si>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</si>
  <si>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</si>
  <si>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</si>
  <si>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</si>
  <si>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</si>
  <si>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</si>
  <si>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</si>
  <si>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</si>
  <si>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</si>
  <si>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</si>
  <si>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</si>
  <si>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</si>
  <si>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</si>
  <si>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</si>
  <si>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</si>
  <si>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</si>
  <si>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</si>
  <si>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</si>
  <si>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</si>
  <si>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</si>
  <si>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</si>
  <si>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</si>
  <si>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</si>
  <si>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</si>
  <si>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</si>
  <si>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</si>
  <si>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</si>
  <si>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</si>
  <si>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</si>
  <si>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</si>
  <si>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</si>
  <si>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</si>
  <si>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</si>
  <si>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</si>
  <si>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</si>
  <si>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</si>
  <si>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</si>
  <si>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</si>
  <si>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</si>
  <si>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</si>
  <si>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</si>
  <si>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</si>
  <si>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</si>
  <si>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</si>
  <si>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</si>
  <si>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</si>
  <si>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</si>
  <si>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</si>
  <si>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</si>
  <si>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</si>
  <si>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</si>
  <si>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</si>
  <si>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</si>
  <si>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</si>
  <si>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</si>
  <si>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</si>
  <si>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</si>
  <si>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</si>
  <si>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</si>
  <si>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</si>
  <si>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</si>
  <si>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</si>
  <si>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</si>
  <si>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</si>
  <si>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</si>
  <si>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</si>
  <si>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</si>
  <si>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</si>
  <si>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</si>
  <si>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</si>
  <si>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</si>
  <si>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</si>
  <si>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</si>
  <si>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</si>
  <si>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</si>
  <si>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</si>
  <si>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</si>
  <si>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</si>
  <si>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</si>
  <si>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</si>
  <si>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</si>
  <si>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</si>
  <si>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</si>
  <si>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</si>
  <si>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</si>
  <si>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</si>
  <si>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</si>
  <si>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</si>
  <si>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</si>
  <si>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</si>
  <si>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</si>
  <si>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</si>
  <si>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</si>
  <si>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</si>
  <si>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</si>
  <si>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</si>
  <si>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</si>
  <si>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</si>
  <si>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</si>
  <si>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</si>
  <si>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</si>
  <si>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</si>
  <si>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</si>
  <si>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</si>
  <si>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</si>
  <si>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</si>
  <si>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</si>
  <si>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</si>
  <si>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</si>
  <si>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</si>
  <si>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</si>
  <si>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</si>
  <si>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</si>
  <si>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</si>
  <si>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</si>
  <si>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</si>
  <si>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</si>
  <si>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</si>
  <si>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</si>
  <si>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</si>
  <si>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</si>
  <si>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</si>
  <si>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</si>
  <si>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</si>
  <si>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</si>
  <si>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</si>
  <si>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</si>
  <si>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</si>
  <si>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</si>
  <si>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</si>
  <si>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</si>
  <si>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</si>
  <si>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</si>
  <si>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</si>
  <si>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</si>
  <si>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</si>
  <si>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</si>
  <si>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</si>
  <si>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</si>
  <si>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</si>
  <si>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</si>
  <si>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</si>
  <si>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</si>
  <si>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</si>
  <si>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</si>
  <si>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</si>
  <si>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</si>
  <si>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</si>
  <si>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</si>
  <si>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</si>
  <si>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</si>
  <si>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</si>
  <si>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</si>
  <si>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</si>
  <si>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</si>
  <si>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</si>
  <si>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</si>
  <si>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</si>
  <si>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</si>
  <si>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</si>
  <si>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</si>
  <si>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</si>
  <si>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</si>
  <si>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</si>
  <si>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</si>
  <si>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</si>
  <si>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</si>
  <si>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</si>
  <si>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</si>
  <si>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</si>
  <si>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</si>
  <si>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</si>
  <si>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</si>
  <si>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</si>
  <si>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</si>
  <si>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</si>
  <si>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</si>
  <si>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</si>
  <si>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</si>
  <si>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</si>
  <si>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</si>
  <si>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</si>
  <si>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</si>
  <si>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</si>
  <si>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</si>
  <si>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</si>
  <si>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</si>
  <si>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</si>
  <si>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</si>
  <si>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</si>
  <si>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</si>
  <si>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</si>
  <si>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</si>
  <si>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</si>
  <si>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</si>
  <si>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</si>
  <si>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</si>
  <si>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</si>
  <si>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</si>
  <si>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</si>
  <si>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</si>
  <si>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</si>
  <si>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</si>
  <si>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</si>
  <si>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</si>
  <si>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</si>
  <si>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</si>
  <si>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</si>
  <si>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</si>
  <si>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</si>
  <si>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</si>
  <si>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</si>
  <si>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</si>
  <si>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</si>
  <si>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</si>
  <si>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</si>
  <si>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</si>
  <si>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</si>
  <si>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</si>
  <si>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</si>
  <si>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</si>
  <si>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</si>
  <si>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</si>
  <si>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</si>
  <si>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</si>
  <si>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</si>
  <si>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</si>
  <si>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</si>
  <si>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</si>
  <si>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</si>
  <si>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</si>
  <si>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</si>
  <si>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</si>
  <si>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</si>
  <si>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</si>
  <si>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</si>
  <si>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</si>
  <si>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</si>
  <si>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</si>
  <si>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</si>
  <si>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</si>
  <si>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</si>
  <si>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</si>
  <si>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</si>
  <si>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</si>
  <si>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</si>
  <si>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</si>
  <si>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</si>
  <si>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</si>
  <si>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</si>
  <si>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</si>
  <si>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</si>
  <si>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</si>
  <si>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</si>
  <si>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</si>
  <si>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</si>
  <si>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</si>
  <si>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</si>
  <si>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</si>
  <si>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</si>
  <si>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</si>
  <si>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</si>
  <si>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</si>
  <si>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</si>
  <si>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</si>
  <si>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</si>
  <si>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</si>
  <si>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</si>
  <si>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</si>
  <si>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</si>
  <si>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</si>
  <si>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</si>
  <si>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</si>
  <si>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</si>
  <si>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</si>
  <si>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</si>
  <si>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</si>
  <si>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</si>
  <si>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</si>
  <si>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</si>
  <si>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</si>
  <si>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</si>
  <si>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</si>
  <si>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</si>
  <si>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</si>
  <si>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</si>
  <si>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</si>
  <si>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</si>
  <si>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</si>
  <si>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</si>
  <si>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</si>
  <si>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</si>
  <si>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</si>
  <si>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</si>
  <si>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</si>
  <si>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</si>
  <si>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</si>
  <si>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</si>
  <si>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</si>
  <si>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</si>
  <si>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</si>
  <si>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</si>
  <si>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</si>
  <si>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</si>
  <si>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</si>
  <si>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</si>
  <si>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</si>
  <si>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</si>
  <si>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</si>
  <si>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</si>
  <si>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</si>
  <si>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</si>
  <si>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</si>
  <si>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</si>
  <si>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</si>
  <si>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</si>
  <si>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</si>
  <si>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</si>
  <si>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</si>
  <si>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</si>
  <si>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</si>
  <si>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</si>
  <si>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</si>
  <si>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</si>
  <si>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</si>
  <si>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</si>
  <si>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</si>
  <si>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</si>
  <si>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</si>
  <si>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</si>
  <si>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</si>
  <si>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</si>
  <si>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</si>
  <si>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</si>
  <si>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</si>
  <si>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</si>
  <si>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</si>
  <si>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</si>
  <si>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</si>
  <si>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</si>
  <si>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</si>
  <si>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</si>
  <si>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</si>
  <si>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</si>
  <si>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</si>
  <si>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</si>
  <si>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</si>
  <si>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</si>
  <si>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</si>
  <si>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</si>
  <si>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</si>
  <si>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</si>
  <si>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</si>
  <si>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</si>
  <si>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</si>
  <si>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</si>
  <si>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</si>
  <si>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</si>
  <si>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</si>
  <si>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</si>
  <si>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</si>
  <si>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</si>
  <si>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</si>
  <si>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</si>
  <si>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</si>
  <si>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</si>
  <si>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</si>
  <si>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</si>
  <si>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</si>
  <si>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</si>
  <si>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</si>
  <si>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</si>
  <si>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</si>
  <si>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</si>
  <si>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</si>
  <si>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</si>
  <si>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</si>
  <si>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</si>
  <si>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</si>
  <si>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</si>
  <si>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</si>
  <si>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</si>
  <si>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</si>
  <si>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</si>
  <si>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</si>
  <si>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</si>
  <si>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</si>
  <si>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</si>
  <si>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</si>
  <si>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</si>
  <si>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</si>
  <si>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</si>
  <si>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</si>
  <si>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</si>
  <si>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</si>
  <si>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</si>
  <si>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</si>
  <si>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</si>
  <si>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</si>
  <si>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</si>
  <si>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</si>
  <si>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</si>
  <si>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</si>
  <si>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</si>
  <si>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</si>
  <si>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</si>
  <si>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</si>
  <si>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</si>
  <si>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</si>
  <si>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</si>
  <si>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</si>
  <si>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</si>
  <si>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</si>
  <si>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</si>
  <si>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</si>
  <si>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</si>
  <si>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</si>
  <si>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</si>
  <si>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</si>
  <si>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</si>
  <si>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</si>
  <si>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</si>
  <si>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</si>
  <si>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</si>
  <si>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</si>
  <si>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</si>
  <si>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</si>
  <si>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</si>
  <si>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</si>
  <si>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</si>
  <si>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</si>
  <si>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</si>
  <si>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</si>
  <si>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</si>
  <si>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</si>
  <si>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</si>
  <si>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</si>
  <si>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</si>
  <si>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</si>
  <si>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</si>
  <si>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</si>
  <si>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</si>
  <si>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</si>
  <si>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</si>
  <si>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</si>
  <si>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</si>
  <si>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</si>
  <si>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</si>
  <si>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</si>
  <si>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</si>
  <si>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</si>
  <si>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</si>
  <si>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</si>
  <si>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</si>
  <si>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</si>
  <si>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</si>
  <si>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</si>
  <si>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</si>
  <si>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</si>
  <si>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</si>
  <si>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</si>
  <si>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</si>
  <si>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</si>
  <si>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</si>
  <si>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</si>
  <si>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</si>
  <si>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</si>
  <si>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</si>
  <si>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</si>
  <si>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</si>
  <si>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</si>
  <si>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</si>
  <si>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</si>
  <si>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</si>
  <si>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</si>
  <si>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</si>
  <si>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</si>
  <si>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</si>
  <si>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</si>
  <si>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</si>
  <si>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</si>
  <si>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</si>
  <si>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</si>
  <si>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</si>
  <si>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</si>
  <si>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</si>
  <si>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</si>
  <si>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</si>
  <si>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</si>
  <si>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</si>
  <si>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</si>
  <si>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</si>
  <si>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</si>
  <si>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</si>
  <si>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</si>
  <si>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</si>
  <si>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</si>
  <si>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</si>
  <si>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</si>
  <si>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</si>
  <si>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</si>
  <si>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</si>
  <si>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</si>
  <si>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</si>
  <si>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</si>
  <si>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</si>
  <si>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</si>
  <si>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</si>
  <si>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</si>
  <si>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</si>
  <si>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</si>
  <si>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</si>
  <si>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</si>
  <si>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</si>
  <si>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</si>
  <si>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</si>
  <si>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</si>
  <si>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</si>
  <si>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</si>
  <si>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</si>
  <si>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</si>
  <si>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</si>
  <si>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</si>
  <si>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</si>
  <si>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</si>
  <si>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</si>
  <si>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</si>
  <si>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</si>
  <si>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</si>
  <si>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</si>
  <si>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</si>
  <si>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</si>
  <si>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</si>
  <si>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</si>
  <si>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</si>
  <si>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</si>
  <si>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</si>
  <si>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</si>
  <si>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</si>
  <si>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</si>
  <si>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</si>
  <si>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</si>
  <si>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</si>
  <si>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</si>
  <si>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</si>
  <si>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</si>
  <si>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</si>
  <si>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</si>
  <si>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</si>
  <si>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</si>
  <si>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</si>
  <si>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</si>
  <si>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</si>
  <si>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</si>
  <si>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</si>
  <si>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</si>
  <si>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</si>
  <si>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</si>
  <si>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</si>
  <si>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</si>
  <si>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</si>
  <si>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</si>
  <si>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</si>
  <si>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</si>
  <si>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</si>
  <si>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</si>
  <si>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</si>
  <si>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</si>
  <si>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</si>
  <si>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</si>
  <si>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</si>
  <si>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</si>
  <si>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</si>
  <si>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</si>
  <si>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</si>
  <si>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</si>
  <si>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</si>
  <si>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</si>
  <si>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</si>
  <si>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</si>
  <si>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</si>
  <si>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</si>
  <si>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</si>
  <si>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</si>
  <si>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</si>
  <si>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</si>
  <si>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</si>
  <si>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</si>
  <si>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</si>
  <si>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</si>
  <si>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</si>
  <si>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</si>
  <si>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</si>
  <si>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</si>
  <si>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</si>
  <si>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</si>
  <si>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</si>
  <si>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</si>
  <si>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</si>
  <si>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</si>
  <si>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</si>
  <si>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</si>
  <si>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</si>
  <si>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</si>
  <si>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</si>
  <si>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</si>
  <si>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</si>
  <si>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</si>
  <si>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</si>
  <si>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</si>
  <si>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</si>
  <si>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</si>
  <si>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</si>
  <si>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</si>
  <si>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</si>
  <si>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</si>
  <si>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</si>
  <si>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</si>
  <si>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</si>
  <si>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</si>
  <si>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</si>
  <si>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</si>
  <si>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</si>
  <si>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</si>
  <si>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</si>
  <si>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</si>
  <si>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</si>
  <si>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</si>
  <si>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</si>
  <si>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</si>
  <si>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</si>
  <si>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</si>
  <si>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</si>
  <si>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</si>
  <si>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</si>
  <si>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</si>
  <si>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</si>
  <si>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</si>
  <si>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</si>
  <si>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</si>
  <si>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</si>
  <si>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</si>
  <si>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</si>
  <si>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</si>
  <si>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</si>
  <si>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</si>
  <si>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</si>
  <si>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</si>
  <si>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</si>
  <si>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</si>
  <si>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</si>
  <si>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</si>
  <si>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</si>
  <si>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</si>
  <si>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</si>
  <si>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</si>
  <si>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</si>
  <si>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</si>
  <si>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</si>
  <si>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</si>
  <si>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</si>
  <si>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</si>
  <si>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</si>
  <si>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</si>
  <si>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</si>
  <si>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</si>
  <si>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</si>
  <si>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</si>
  <si>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</si>
  <si>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</si>
  <si>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</si>
  <si>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</si>
  <si>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</si>
  <si>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</si>
  <si>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</si>
  <si>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</si>
  <si>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</si>
  <si>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</si>
  <si>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</si>
  <si>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</si>
  <si>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</si>
  <si>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</si>
  <si>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</si>
  <si>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</si>
  <si>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</si>
  <si>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</si>
  <si>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</si>
  <si>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</si>
  <si>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</si>
  <si>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</si>
  <si>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</si>
  <si>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</si>
  <si>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</si>
  <si>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</si>
  <si>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</si>
  <si>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</si>
  <si>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</si>
  <si>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</si>
  <si>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</si>
  <si>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</si>
  <si>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</si>
  <si>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</si>
  <si>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</si>
  <si>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</si>
  <si>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</si>
  <si>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</si>
  <si>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</si>
  <si>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</si>
  <si>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</si>
  <si>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</si>
  <si>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</si>
  <si>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</si>
  <si>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</si>
  <si>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</si>
  <si>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</si>
  <si>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</si>
  <si>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</si>
  <si>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</si>
  <si>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</si>
  <si>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</si>
  <si>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</si>
  <si>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</si>
  <si>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</si>
  <si>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</si>
  <si>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</si>
  <si>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</si>
  <si>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</si>
  <si>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</si>
  <si>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</si>
  <si>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</si>
  <si>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</si>
  <si>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</si>
  <si>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</si>
  <si>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</si>
  <si>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</si>
  <si>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</si>
  <si>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</si>
  <si>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</si>
  <si>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</si>
  <si>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</si>
  <si>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</si>
  <si>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</si>
  <si>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</si>
  <si>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</si>
  <si>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</si>
  <si>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</si>
  <si>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</si>
  <si>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</si>
  <si>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</si>
  <si>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</si>
  <si>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</si>
  <si>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</si>
  <si>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</si>
  <si>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</si>
  <si>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</si>
  <si>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</si>
  <si>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</si>
  <si>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</si>
  <si>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</si>
  <si>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</si>
  <si>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</si>
  <si>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</si>
  <si>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</si>
  <si>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</si>
  <si>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</si>
  <si>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</si>
  <si>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</si>
  <si>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</si>
  <si>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</si>
  <si>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</si>
  <si>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</si>
  <si>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</si>
  <si>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</si>
  <si>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</si>
  <si>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</si>
  <si>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</si>
  <si>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</si>
  <si>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</si>
  <si>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</si>
  <si>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</si>
  <si>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</si>
  <si>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</si>
  <si>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</si>
  <si>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</si>
  <si>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</si>
  <si>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</si>
  <si>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</si>
  <si>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</si>
  <si>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</si>
  <si>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</si>
  <si>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</si>
  <si>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</si>
  <si>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</si>
  <si>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</si>
  <si>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</si>
  <si>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</si>
  <si>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</si>
  <si>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</si>
  <si>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</si>
  <si>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</si>
  <si>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</si>
  <si>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</si>
  <si>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</si>
  <si>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</si>
  <si>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</si>
  <si>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</si>
  <si>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</si>
  <si>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</si>
  <si>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</si>
  <si>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</si>
  <si>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</si>
  <si>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</si>
  <si>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</si>
  <si>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</si>
  <si>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</si>
  <si>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</si>
  <si>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</si>
  <si>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</si>
  <si>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</si>
  <si>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</si>
  <si>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</si>
  <si>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</si>
  <si>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</si>
  <si>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</si>
  <si>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</si>
  <si>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</si>
  <si>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</si>
  <si>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</si>
  <si>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</si>
  <si>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</si>
  <si>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</si>
  <si>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</si>
  <si>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</si>
  <si>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</si>
  <si>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</si>
  <si>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</si>
  <si>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</si>
  <si>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</si>
  <si>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</si>
  <si>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</si>
  <si>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</si>
  <si>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</si>
  <si>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</si>
  <si>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</si>
  <si>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</si>
  <si>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</si>
  <si>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</si>
  <si>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</si>
  <si>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</si>
  <si>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</si>
  <si>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</si>
  <si>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</si>
  <si>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</si>
  <si>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</si>
  <si>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</si>
  <si>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</si>
  <si>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</si>
  <si>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</si>
  <si>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</si>
  <si>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</si>
  <si>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</si>
  <si>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</si>
  <si>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</si>
  <si>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</si>
  <si>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</si>
  <si>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</si>
  <si>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</si>
  <si>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</si>
  <si>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</si>
  <si>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</si>
  <si>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</si>
  <si>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</si>
  <si>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</si>
  <si>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</si>
  <si>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</si>
  <si>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</si>
  <si>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</si>
  <si>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</si>
  <si>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</si>
  <si>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</si>
  <si>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</si>
  <si>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</si>
  <si>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</si>
  <si>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</si>
  <si>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</si>
  <si>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</si>
  <si>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</si>
  <si>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</si>
  <si>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</si>
  <si>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</si>
  <si>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</si>
  <si>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</si>
  <si>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</si>
  <si>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</si>
  <si>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</si>
  <si>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</si>
  <si>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</si>
  <si>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</si>
  <si>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</si>
  <si>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</si>
  <si>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</si>
  <si>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</si>
  <si>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</si>
  <si>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</si>
  <si>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</si>
  <si>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</si>
  <si>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</si>
  <si>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</si>
  <si>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</si>
  <si>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</si>
  <si>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</si>
  <si>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</si>
  <si>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</si>
  <si>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</si>
  <si>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</si>
  <si>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</si>
  <si>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</si>
  <si>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</si>
  <si>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</si>
  <si>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</si>
  <si>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</si>
  <si>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</si>
  <si>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</si>
  <si>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</si>
  <si>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</si>
  <si>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</si>
  <si>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</si>
  <si>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</si>
  <si>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</si>
  <si>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</si>
  <si>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</si>
  <si>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</si>
  <si>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</si>
  <si>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</si>
  <si>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</si>
  <si>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</si>
  <si>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</si>
  <si>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</si>
  <si>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</si>
  <si>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</si>
  <si>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</si>
  <si>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</si>
  <si>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</si>
  <si>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</si>
  <si>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</si>
  <si>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</si>
  <si>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</si>
  <si>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</si>
  <si>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</si>
  <si>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</si>
  <si>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</si>
  <si>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</si>
  <si>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</si>
  <si>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</si>
  <si>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</si>
  <si>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</si>
  <si>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</si>
  <si>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</si>
  <si>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</si>
  <si>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</si>
  <si>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</si>
  <si>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</si>
  <si>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</si>
  <si>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</si>
  <si>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</si>
  <si>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</si>
  <si>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</si>
  <si>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</si>
  <si>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</si>
  <si>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</si>
  <si>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</si>
  <si>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</si>
  <si>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</si>
  <si>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</si>
  <si>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</si>
  <si>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</si>
  <si>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</si>
  <si>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</si>
  <si>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</si>
  <si>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</si>
  <si>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</si>
  <si>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</si>
  <si>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</si>
  <si>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</si>
  <si>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</si>
  <si>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</si>
  <si>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</si>
  <si>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</si>
  <si>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</si>
  <si>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</si>
  <si>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</si>
  <si>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</si>
  <si>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</si>
  <si>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</si>
  <si>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</si>
  <si>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</si>
  <si>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</si>
  <si>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</si>
  <si>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</si>
  <si>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</si>
  <si>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</si>
  <si>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</si>
  <si>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</si>
  <si>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</si>
  <si>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</si>
  <si>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</si>
  <si>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</si>
  <si>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</si>
  <si>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</si>
  <si>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</si>
  <si>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</si>
  <si>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</si>
  <si>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</si>
  <si>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</si>
  <si>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</si>
  <si>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</si>
  <si>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</si>
  <si>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</si>
  <si>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</si>
  <si>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</si>
  <si>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</si>
  <si>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</si>
  <si>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</si>
  <si>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</si>
  <si>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</si>
  <si>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</si>
  <si>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</si>
  <si>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</si>
  <si>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</si>
  <si>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</si>
  <si>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</si>
  <si>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</si>
  <si>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</si>
  <si>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</si>
  <si>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</si>
  <si>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</si>
  <si>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</si>
  <si>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</si>
  <si>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</si>
  <si>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</si>
  <si>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</si>
  <si>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</si>
  <si>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</si>
  <si>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</si>
  <si>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</si>
  <si>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</si>
  <si>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</si>
  <si>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</si>
  <si>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</si>
  <si>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</si>
  <si>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</si>
  <si>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</si>
  <si>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</si>
  <si>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</si>
  <si>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</si>
  <si>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</si>
  <si>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</si>
  <si>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</si>
  <si>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</si>
  <si>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</si>
  <si>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</si>
  <si>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</si>
  <si>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</si>
  <si>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</si>
  <si>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</si>
  <si>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</si>
  <si>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</si>
  <si>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</si>
  <si>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</si>
  <si>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</si>
  <si>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</si>
  <si>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</si>
  <si>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</si>
  <si>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</si>
  <si>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</si>
  <si>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</si>
  <si>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</si>
  <si>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</si>
  <si>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</si>
  <si>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</si>
  <si>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</si>
  <si>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</si>
  <si>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</si>
  <si>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</si>
  <si>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</si>
  <si>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</si>
  <si>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</si>
  <si>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</si>
  <si>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</si>
  <si>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</si>
  <si>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</si>
  <si>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</si>
  <si>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</si>
  <si>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</si>
  <si>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</si>
  <si>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</si>
  <si>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</si>
  <si>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</si>
  <si>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</si>
  <si>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</si>
  <si>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</si>
  <si>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</si>
  <si>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</si>
  <si>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</si>
  <si>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</si>
  <si>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</si>
  <si>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</si>
  <si>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</si>
  <si>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</si>
  <si>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</si>
  <si>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</si>
  <si>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</si>
  <si>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</si>
  <si>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</si>
  <si>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</si>
  <si>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</si>
  <si>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</si>
  <si>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</si>
  <si>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</si>
  <si>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</si>
  <si>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</si>
  <si>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</si>
  <si>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</si>
  <si>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</si>
  <si>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</si>
  <si>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</si>
  <si>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</si>
  <si>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</si>
  <si>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</si>
  <si>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</si>
  <si>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</si>
  <si>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</si>
  <si>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</si>
  <si>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</si>
  <si>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</si>
  <si>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</si>
  <si>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</si>
  <si>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</si>
  <si>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</si>
  <si>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</si>
  <si>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</si>
  <si>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</si>
  <si>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</si>
  <si>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</si>
  <si>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</si>
  <si>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</si>
  <si>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</si>
  <si>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</si>
  <si>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</si>
  <si>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</si>
  <si>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</si>
  <si>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</si>
  <si>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</si>
  <si>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</si>
  <si>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</si>
  <si>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</si>
  <si>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</si>
  <si>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</si>
  <si>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</si>
  <si>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</si>
  <si>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</si>
  <si>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</si>
  <si>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</si>
  <si>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</si>
  <si>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</si>
  <si>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</si>
  <si>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</si>
  <si>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</si>
  <si>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</si>
  <si>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</si>
  <si>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</si>
  <si>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</si>
  <si>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</si>
  <si>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</si>
  <si>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</si>
  <si>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</si>
  <si>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</si>
  <si>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</si>
  <si>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</si>
  <si>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</si>
  <si>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</si>
  <si>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</si>
  <si>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</si>
  <si>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</si>
  <si>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</si>
  <si>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</si>
  <si>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</si>
  <si>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</si>
  <si>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</si>
  <si>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</si>
  <si>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</si>
  <si>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</si>
  <si>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</si>
  <si>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</si>
  <si>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</si>
  <si>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</si>
  <si>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</si>
  <si>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</si>
  <si>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</si>
  <si>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</si>
  <si>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</si>
  <si>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</si>
  <si>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</si>
  <si>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</si>
  <si>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</si>
  <si>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</si>
  <si>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</si>
  <si>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</si>
  <si>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</si>
  <si>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</si>
  <si>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</si>
  <si>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</si>
  <si>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</si>
  <si>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</si>
  <si>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</si>
  <si>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</si>
  <si>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</si>
  <si>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</si>
  <si>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</si>
  <si>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</si>
  <si>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</si>
  <si>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</si>
  <si>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</si>
  <si>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</si>
  <si>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</si>
  <si>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</si>
  <si>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</si>
  <si>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</si>
  <si>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</si>
  <si>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</si>
  <si>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</si>
  <si>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</si>
  <si>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</si>
  <si>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</si>
  <si>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</si>
  <si>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</si>
  <si>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</si>
  <si>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</si>
  <si>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</si>
  <si>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</si>
  <si>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</si>
  <si>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</si>
  <si>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</si>
  <si>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</si>
  <si>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</si>
  <si>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</si>
  <si>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</si>
  <si>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</si>
  <si>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</si>
  <si>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</si>
  <si>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</si>
  <si>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</si>
  <si>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</si>
  <si>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</si>
  <si>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</si>
  <si>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</si>
  <si>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</si>
  <si>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</si>
  <si>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</si>
  <si>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</si>
  <si>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</si>
  <si>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</si>
  <si>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</si>
  <si>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</si>
  <si>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</si>
  <si>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</si>
  <si>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</si>
  <si>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</si>
  <si>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</si>
  <si>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</si>
  <si>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</si>
  <si>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</si>
  <si>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</si>
  <si>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</si>
  <si>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</si>
  <si>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</si>
  <si>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</si>
  <si>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</si>
  <si>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</si>
  <si>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</si>
  <si>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</si>
  <si>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</si>
  <si>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</si>
  <si>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</si>
  <si>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</si>
  <si>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</si>
  <si>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</si>
  <si>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</si>
  <si>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</si>
  <si>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</si>
  <si>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</si>
  <si>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</si>
  <si>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</si>
  <si>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</si>
  <si>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</si>
  <si>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</si>
  <si>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</si>
  <si>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</si>
  <si>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</si>
  <si>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</si>
  <si>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</si>
  <si>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</si>
  <si>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</si>
  <si>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</si>
  <si>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</si>
  <si>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</si>
  <si>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</si>
  <si>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</si>
  <si>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</si>
  <si>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</si>
  <si>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</si>
  <si>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</si>
  <si>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</si>
  <si>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</si>
  <si>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</si>
  <si>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</si>
  <si>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</si>
  <si>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</si>
  <si>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</si>
  <si>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</si>
  <si>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</si>
  <si>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</si>
  <si>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</si>
  <si>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</si>
  <si>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</si>
  <si>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</si>
  <si>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</si>
  <si>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</si>
  <si>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</si>
  <si>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</si>
  <si>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</si>
  <si>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</si>
  <si>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</si>
  <si>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</si>
  <si>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</si>
  <si>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</si>
  <si>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</si>
  <si>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</si>
  <si>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</si>
  <si>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</si>
  <si>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</si>
  <si>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</si>
  <si>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</si>
  <si>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</si>
  <si>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</si>
  <si>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</si>
  <si>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</si>
  <si>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</si>
  <si>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</si>
  <si>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</si>
  <si>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</si>
  <si>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</si>
  <si>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</si>
  <si>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</si>
  <si>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</si>
  <si>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</si>
  <si>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</si>
  <si>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</si>
  <si>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</si>
  <si>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</si>
  <si>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</si>
  <si>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</si>
  <si>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</si>
  <si>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</si>
  <si>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</si>
  <si>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</si>
  <si>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</si>
  <si>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</si>
  <si>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</si>
  <si>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</si>
  <si>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</si>
  <si>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</si>
  <si>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</si>
  <si>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</si>
  <si>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</si>
  <si>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</si>
  <si>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</si>
  <si>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</si>
  <si>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</si>
  <si>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</si>
  <si>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</si>
  <si>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</si>
  <si>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</si>
  <si>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</si>
  <si>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</si>
  <si>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</si>
  <si>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</si>
  <si>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</si>
  <si>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</si>
  <si>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</si>
  <si>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</si>
  <si>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</si>
  <si>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</si>
  <si>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</si>
  <si>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</si>
  <si>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</si>
  <si>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</si>
  <si>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</si>
  <si>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</si>
  <si>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</si>
  <si>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</si>
  <si>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</si>
  <si>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</si>
  <si>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</si>
  <si>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</si>
  <si>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</si>
  <si>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</si>
  <si>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</si>
  <si>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</si>
  <si>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</si>
  <si>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</si>
  <si>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</si>
  <si>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</si>
  <si>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</si>
  <si>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</si>
  <si>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</si>
  <si>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</si>
  <si>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</si>
  <si>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</si>
  <si>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</si>
  <si>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</si>
  <si>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</si>
  <si>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</si>
  <si>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</si>
  <si>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</si>
  <si>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</si>
  <si>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</si>
  <si>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</si>
  <si>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</si>
  <si>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</si>
  <si>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</si>
  <si>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</si>
  <si>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</si>
  <si>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</si>
  <si>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</si>
  <si>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</si>
  <si>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</si>
  <si>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</si>
  <si>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</si>
  <si>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</si>
  <si>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</si>
  <si>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</si>
  <si>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</si>
  <si>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</si>
  <si>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</si>
  <si>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</si>
  <si>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</si>
  <si>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</si>
  <si>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</si>
  <si>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</si>
  <si>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</si>
  <si>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</si>
  <si>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</si>
  <si>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</si>
  <si>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</si>
  <si>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</si>
  <si>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</si>
  <si>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</si>
  <si>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</si>
  <si>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</si>
  <si>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</si>
  <si>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</si>
  <si>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</si>
  <si>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</si>
  <si>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</si>
  <si>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</si>
  <si>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</si>
  <si>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</si>
  <si>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</si>
  <si>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</si>
  <si>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</si>
  <si>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</si>
  <si>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</si>
  <si>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</si>
  <si>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</si>
  <si>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</si>
  <si>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</si>
  <si>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</si>
  <si>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</si>
  <si>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</si>
  <si>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</si>
  <si>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</si>
  <si>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</si>
  <si>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</si>
  <si>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</si>
  <si>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</si>
  <si>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</si>
  <si>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</si>
  <si>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</si>
  <si>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</si>
  <si>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</si>
  <si>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</si>
  <si>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</si>
  <si>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</si>
  <si>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</si>
  <si>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</si>
  <si>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</si>
  <si>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</si>
  <si>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</si>
  <si>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</si>
  <si>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</si>
  <si>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</si>
  <si>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</si>
  <si>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</si>
  <si>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</si>
  <si>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</si>
  <si>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</si>
  <si>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</si>
  <si>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</si>
  <si>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</si>
  <si>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</si>
  <si>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</si>
  <si>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</si>
  <si>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</si>
  <si>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</si>
  <si>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</si>
  <si>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</si>
  <si>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</si>
  <si>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</si>
  <si>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</si>
  <si>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</si>
  <si>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</si>
  <si>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</si>
  <si>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</si>
  <si>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</si>
  <si>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</si>
  <si>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</si>
  <si>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</si>
  <si>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</si>
  <si>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</si>
  <si>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</si>
  <si>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</si>
  <si>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</si>
  <si>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</si>
  <si>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</si>
  <si>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</si>
  <si>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</si>
  <si>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</si>
  <si>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</si>
  <si>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</si>
  <si>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</si>
  <si>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</si>
  <si>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</si>
  <si>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</si>
  <si>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</si>
  <si>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</si>
  <si>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</si>
  <si>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</si>
  <si>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</si>
  <si>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</si>
  <si>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</si>
  <si>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</si>
  <si>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</si>
  <si>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</si>
  <si>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</si>
  <si>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</si>
  <si>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</si>
  <si>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</si>
  <si>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</si>
  <si>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</si>
  <si>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</si>
  <si>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</si>
  <si>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</si>
  <si>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</si>
  <si>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</si>
  <si>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</si>
  <si>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</si>
  <si>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</si>
  <si>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</si>
  <si>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</si>
  <si>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</si>
  <si>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</si>
  <si>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</si>
  <si>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</si>
  <si>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</si>
  <si>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</si>
  <si>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</si>
  <si>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</si>
  <si>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</si>
  <si>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</si>
  <si>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</si>
  <si>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</si>
  <si>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</si>
  <si>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</si>
  <si>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</si>
  <si>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</si>
  <si>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</si>
  <si>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</si>
  <si>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</si>
  <si>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</si>
  <si>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</si>
  <si>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</si>
  <si>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</si>
  <si>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</si>
  <si>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</si>
  <si>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</si>
  <si>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</si>
  <si>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</si>
  <si>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</si>
  <si>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</si>
  <si>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</si>
  <si>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</si>
  <si>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</si>
  <si>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</si>
  <si>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</si>
  <si>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</si>
  <si>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</si>
  <si>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</si>
  <si>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</si>
  <si>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</si>
  <si>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</si>
  <si>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</si>
  <si>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</si>
  <si>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</si>
  <si>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</si>
  <si>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</si>
  <si>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</si>
  <si>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</si>
  <si>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</si>
  <si>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</si>
  <si>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</si>
  <si>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</si>
  <si>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</si>
  <si>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</si>
  <si>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</si>
  <si>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</si>
  <si>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</si>
  <si>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</si>
  <si>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</si>
  <si>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</si>
  <si>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</si>
  <si>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</si>
  <si>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</si>
  <si>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</si>
  <si>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</si>
  <si>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</si>
  <si>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</si>
  <si>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</si>
  <si>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</si>
  <si>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</si>
  <si>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</si>
  <si>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</si>
  <si>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</si>
  <si>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</si>
  <si>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</si>
  <si>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</si>
  <si>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</si>
  <si>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</si>
  <si>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</si>
  <si>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</si>
  <si>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</si>
  <si>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</si>
  <si>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</si>
  <si>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</si>
  <si>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</si>
  <si>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</si>
  <si>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</si>
  <si>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</si>
  <si>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</si>
  <si>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</si>
  <si>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</si>
  <si>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</si>
  <si>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</si>
  <si>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</si>
  <si>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</si>
  <si>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</si>
  <si>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</si>
  <si>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</si>
  <si>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</si>
  <si>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</si>
  <si>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</si>
  <si>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</si>
  <si>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</si>
  <si>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</si>
  <si>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</si>
  <si>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</si>
  <si>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</si>
  <si>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</si>
  <si>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</si>
  <si>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</si>
  <si>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</si>
  <si>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</si>
  <si>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</si>
  <si>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</si>
  <si>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</si>
  <si>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</si>
  <si>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</si>
  <si>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</si>
  <si>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</si>
  <si>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</si>
  <si>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</si>
  <si>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</si>
  <si>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</si>
  <si>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</si>
  <si>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</si>
  <si>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</si>
  <si>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</si>
  <si>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</si>
  <si>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</si>
  <si>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</si>
  <si>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</si>
  <si>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</si>
  <si>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</si>
  <si>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</si>
  <si>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</si>
  <si>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</si>
  <si>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</si>
  <si>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</si>
  <si>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</si>
  <si>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</si>
  <si>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</si>
  <si>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</si>
  <si>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</si>
  <si>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</si>
  <si>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</si>
  <si>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</si>
  <si>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</si>
  <si>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</si>
  <si>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</si>
  <si>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</si>
  <si>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</si>
  <si>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</si>
  <si>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</si>
  <si>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</si>
  <si>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</si>
  <si>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</si>
  <si>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</si>
  <si>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</si>
  <si>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</si>
  <si>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</si>
  <si>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</si>
  <si>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</si>
  <si>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</si>
  <si>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</si>
  <si>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</si>
  <si>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</si>
  <si>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</si>
  <si>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</si>
  <si>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</si>
  <si>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</si>
  <si>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</si>
  <si>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</si>
  <si>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</si>
  <si>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</si>
  <si>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</si>
  <si>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</si>
  <si>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</si>
  <si>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</si>
  <si>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</si>
  <si>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</si>
  <si>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</si>
  <si>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</si>
  <si>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</si>
  <si>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</si>
  <si>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</si>
  <si>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</si>
  <si>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</si>
  <si>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</si>
  <si>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</si>
  <si>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</si>
  <si>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</si>
  <si>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</si>
  <si>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</si>
  <si>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</si>
  <si>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</si>
  <si>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</si>
  <si>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</si>
  <si>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</si>
  <si>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</si>
  <si>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</si>
  <si>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</si>
  <si>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</si>
  <si>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</si>
  <si>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</si>
  <si>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</si>
  <si>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</si>
  <si>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</si>
  <si>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</si>
  <si>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</si>
  <si>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</si>
  <si>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</si>
  <si>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</si>
  <si>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</si>
  <si>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</si>
  <si>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</si>
  <si>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</si>
  <si>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</si>
  <si>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</si>
  <si>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</si>
  <si>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</si>
  <si>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</si>
  <si>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</si>
  <si>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</si>
  <si>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</si>
  <si>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</si>
  <si>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</si>
  <si>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</si>
  <si>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</si>
  <si>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</si>
  <si>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</si>
  <si>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</si>
  <si>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</si>
  <si>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</si>
  <si>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</si>
  <si>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</si>
  <si>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</si>
  <si>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</si>
  <si>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</si>
  <si>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</si>
  <si>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</si>
  <si>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</si>
  <si>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</si>
  <si>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</si>
  <si>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</si>
  <si>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</si>
  <si>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</si>
  <si>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</si>
  <si>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</si>
  <si>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</si>
  <si>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</si>
  <si>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</si>
  <si>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</si>
  <si>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</si>
  <si>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</si>
  <si>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</si>
  <si>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</si>
  <si>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</si>
  <si>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</si>
  <si>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</si>
  <si>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</si>
  <si>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</si>
  <si>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</si>
  <si>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</si>
  <si>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</si>
  <si>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</si>
  <si>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</si>
  <si>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</si>
  <si>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</si>
  <si>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</si>
  <si>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</si>
  <si>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</si>
  <si>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</si>
  <si>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</si>
  <si>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</si>
  <si>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</si>
  <si>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</si>
  <si>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</si>
  <si>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</si>
  <si>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</si>
  <si>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</si>
  <si>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</si>
  <si>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</si>
  <si>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</si>
  <si>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</si>
  <si>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</si>
  <si>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</si>
  <si>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</si>
  <si>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</si>
  <si>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</si>
  <si>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</si>
  <si>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</si>
  <si>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</si>
  <si>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</si>
  <si>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</si>
  <si>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</si>
  <si>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</si>
  <si>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</si>
  <si>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</si>
  <si>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</si>
  <si>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</si>
  <si>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</si>
  <si>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</si>
  <si>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</si>
  <si>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</si>
  <si>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</si>
  <si>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</si>
  <si>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</si>
  <si>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</si>
  <si>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</si>
  <si>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</si>
  <si>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</si>
  <si>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</si>
  <si>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</si>
  <si>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</si>
  <si>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</si>
  <si>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</si>
  <si>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</si>
  <si>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</si>
  <si>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</si>
  <si>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</si>
  <si>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</si>
  <si>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</si>
  <si>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</si>
  <si>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</si>
  <si>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</si>
  <si>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</si>
  <si>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</si>
  <si>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</si>
  <si>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</si>
  <si>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</si>
  <si>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</si>
  <si>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</si>
  <si>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</si>
  <si>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</si>
  <si>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</si>
  <si>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</si>
  <si>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</si>
  <si>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</si>
  <si>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</si>
  <si>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</si>
  <si>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</si>
  <si>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</si>
  <si>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</si>
  <si>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</si>
  <si>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</si>
  <si>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</si>
  <si>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</si>
  <si>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</si>
  <si>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</si>
  <si>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</si>
  <si>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</si>
  <si>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</si>
  <si>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</si>
  <si>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</si>
  <si>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</si>
  <si>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</si>
  <si>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</si>
  <si>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</si>
  <si>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</si>
  <si>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</si>
  <si>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</si>
  <si>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</si>
  <si>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</si>
  <si>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</si>
  <si>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</si>
  <si>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</si>
  <si>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</si>
  <si>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</si>
  <si>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</si>
  <si>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</si>
  <si>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</si>
  <si>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</si>
  <si>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</si>
  <si>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</si>
  <si>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</si>
  <si>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</si>
  <si>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</si>
  <si>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</si>
  <si>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</si>
  <si>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</si>
  <si>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</si>
  <si>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</si>
  <si>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</si>
  <si>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</si>
  <si>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</si>
  <si>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</si>
  <si>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</si>
  <si>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</si>
  <si>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</si>
  <si>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</si>
  <si>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</si>
  <si>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</si>
  <si>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</si>
  <si>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</si>
  <si>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</si>
  <si>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</si>
  <si>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</si>
  <si>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</si>
  <si>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</si>
  <si>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</si>
  <si>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</si>
  <si>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</si>
  <si>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</si>
  <si>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</si>
  <si>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</si>
  <si>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</si>
  <si>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</si>
  <si>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</si>
  <si>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</si>
  <si>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</si>
  <si>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</si>
  <si>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</si>
  <si>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</si>
  <si>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</si>
  <si>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</si>
  <si>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</si>
  <si>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</si>
  <si>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</si>
  <si>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</si>
  <si>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</si>
  <si>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</si>
  <si>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</si>
  <si>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</si>
  <si>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</si>
  <si>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</si>
  <si>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</si>
  <si>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</si>
  <si>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</si>
  <si>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</si>
  <si>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</si>
  <si>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</si>
  <si>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</si>
  <si>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</si>
  <si>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</si>
  <si>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</si>
  <si>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</si>
  <si>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</si>
  <si>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</si>
  <si>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</si>
  <si>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</si>
  <si>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</si>
  <si>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</si>
  <si>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</si>
  <si>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</si>
  <si>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</si>
  <si>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</si>
  <si>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</si>
  <si>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</si>
  <si>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</si>
  <si>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</si>
  <si>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</si>
  <si>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</si>
  <si>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</si>
  <si>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</si>
  <si>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</si>
  <si>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</si>
  <si>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</si>
  <si>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</si>
  <si>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</si>
  <si>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</si>
  <si>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</si>
  <si>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</si>
  <si>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</si>
  <si>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</si>
  <si>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</si>
  <si>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</si>
  <si>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</si>
  <si>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</si>
  <si>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</si>
  <si>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</si>
  <si>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</si>
  <si>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</si>
  <si>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</si>
  <si>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</si>
  <si>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</si>
  <si>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</si>
  <si>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</si>
  <si>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</si>
  <si>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</si>
  <si>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</si>
  <si>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</si>
  <si>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</si>
  <si>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</si>
  <si>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</si>
  <si>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</si>
  <si>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</si>
  <si>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</si>
  <si>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</si>
  <si>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</si>
  <si>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</si>
  <si>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</si>
  <si>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</si>
  <si>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</si>
  <si>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</si>
  <si>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</si>
  <si>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</si>
  <si>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</si>
  <si>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</si>
  <si>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</si>
  <si>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</si>
  <si>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</si>
  <si>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</si>
  <si>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</si>
  <si>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</si>
  <si>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</si>
  <si>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</si>
  <si>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</si>
  <si>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</si>
  <si>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</si>
  <si>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</si>
  <si>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</si>
  <si>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</si>
  <si>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</si>
  <si>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</si>
  <si>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</si>
  <si>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</si>
  <si>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</si>
  <si>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</si>
  <si>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</si>
  <si>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</si>
  <si>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</si>
  <si>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</si>
  <si>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</si>
  <si>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</si>
  <si>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</si>
  <si>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</si>
  <si>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</si>
  <si>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</si>
  <si>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</si>
  <si>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</si>
  <si>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</si>
  <si>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</si>
  <si>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</si>
  <si>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</si>
  <si>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</si>
  <si>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</si>
  <si>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</si>
  <si>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</si>
  <si>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</si>
  <si>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</si>
  <si>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</si>
  <si>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</si>
  <si>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</si>
  <si>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</si>
  <si>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</si>
  <si>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</si>
  <si>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</si>
  <si>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</si>
  <si>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</si>
  <si>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</si>
  <si>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</si>
  <si>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</si>
  <si>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</si>
  <si>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</si>
  <si>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</si>
  <si>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</si>
  <si>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</si>
  <si>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</si>
  <si>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</si>
  <si>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</si>
  <si>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</si>
  <si>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</si>
  <si>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</si>
  <si>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</si>
  <si>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</si>
  <si>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</si>
  <si>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</si>
  <si>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</si>
  <si>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</si>
  <si>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</si>
  <si>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</si>
  <si>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</si>
  <si>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</si>
  <si>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</si>
  <si>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</si>
  <si>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</si>
  <si>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</si>
  <si>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</si>
  <si>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</si>
  <si>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</si>
  <si>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</si>
  <si>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</si>
  <si>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</si>
  <si>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</si>
  <si>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</si>
  <si>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</si>
  <si>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</si>
  <si>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</si>
  <si>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</si>
  <si>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</si>
  <si>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</si>
  <si>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</si>
  <si>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</si>
  <si>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</si>
  <si>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</si>
  <si>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</si>
  <si>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</si>
  <si>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</si>
  <si>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</si>
  <si>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</si>
  <si>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</si>
  <si>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</si>
  <si>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</si>
  <si>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</si>
  <si>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</si>
  <si>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</si>
  <si>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</si>
  <si>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</si>
  <si>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</si>
  <si>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</si>
  <si>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</si>
  <si>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</si>
  <si>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</si>
  <si>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</si>
  <si>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</si>
  <si>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</si>
  <si>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</si>
  <si>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</si>
  <si>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</si>
  <si>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</si>
  <si>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</si>
  <si>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</si>
  <si>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</si>
  <si>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</si>
  <si>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</si>
  <si>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</si>
  <si>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</si>
  <si>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</si>
  <si>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</si>
  <si>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</si>
  <si>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</si>
  <si>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</si>
  <si>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</si>
  <si>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</si>
  <si>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</si>
  <si>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</si>
  <si>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</si>
  <si>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</si>
  <si>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</si>
  <si>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</si>
  <si>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</si>
  <si>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</si>
  <si>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</si>
  <si>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</si>
  <si>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</si>
  <si>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</si>
  <si>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</si>
  <si>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</si>
  <si>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</si>
  <si>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</si>
  <si>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</si>
  <si>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</si>
  <si>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</si>
  <si>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</si>
  <si>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</si>
  <si>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</si>
  <si>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</si>
  <si>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</si>
  <si>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</si>
  <si>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</si>
  <si>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</si>
  <si>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</si>
  <si>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</si>
  <si>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</si>
  <si>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</si>
  <si>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</si>
  <si>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</si>
  <si>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</si>
  <si>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</si>
  <si>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</si>
  <si>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</si>
  <si>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</si>
  <si>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</si>
  <si>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</si>
  <si>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</si>
  <si>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</si>
  <si>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</si>
  <si>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</si>
  <si>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</si>
  <si>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</si>
  <si>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</si>
  <si>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</si>
  <si>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</si>
  <si>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</si>
  <si>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</si>
  <si>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</si>
  <si>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</si>
  <si>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</si>
  <si>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</si>
  <si>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</si>
  <si>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</si>
  <si>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</si>
  <si>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</si>
  <si>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</si>
  <si>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</si>
  <si>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</si>
  <si>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</si>
  <si>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</si>
  <si>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</si>
  <si>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</si>
  <si>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</si>
  <si>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</si>
  <si>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</si>
  <si>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</si>
  <si>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</si>
  <si>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</si>
  <si>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</si>
  <si>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</si>
  <si>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</si>
  <si>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</si>
  <si>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</si>
  <si>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</si>
  <si>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</si>
  <si>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</si>
  <si>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</si>
  <si>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</si>
  <si>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</si>
  <si>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</si>
  <si>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</si>
  <si>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</si>
  <si>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</si>
  <si>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</si>
  <si>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</si>
  <si>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</si>
  <si>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</si>
  <si>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</si>
  <si>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</si>
  <si>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</si>
  <si>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</si>
  <si>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</si>
  <si>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</si>
  <si>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</si>
  <si>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</si>
  <si>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</si>
  <si>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</si>
  <si>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</si>
  <si>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</si>
  <si>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</si>
  <si>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</si>
  <si>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</si>
  <si>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</si>
  <si>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</si>
  <si>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</si>
  <si>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</si>
  <si>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</si>
  <si>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</si>
  <si>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</si>
  <si>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</si>
  <si>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</si>
  <si>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</si>
  <si>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</si>
  <si>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</si>
  <si>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</si>
  <si>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</si>
  <si>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</si>
  <si>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</si>
  <si>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</si>
  <si>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</si>
  <si>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</si>
  <si>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</si>
  <si>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</si>
  <si>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</si>
  <si>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</si>
  <si>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</si>
  <si>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</si>
  <si>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</si>
  <si>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</si>
  <si>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</si>
  <si>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</si>
  <si>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</si>
  <si>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</si>
  <si>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</si>
  <si>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</si>
  <si>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</si>
  <si>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</si>
  <si>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</si>
  <si>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</si>
  <si>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</si>
  <si>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</si>
  <si>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</si>
  <si>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</si>
  <si>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</si>
  <si>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</si>
  <si>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</si>
  <si>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</si>
  <si>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</si>
  <si>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</si>
  <si>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</si>
  <si>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</si>
  <si>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</si>
  <si>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</si>
  <si>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</si>
  <si>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</si>
  <si>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</si>
  <si>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</si>
  <si>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</si>
  <si>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</si>
  <si>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</si>
  <si>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</si>
  <si>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</si>
  <si>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</si>
  <si>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</si>
  <si>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</si>
  <si>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</si>
  <si>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</si>
  <si>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</si>
  <si>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</si>
  <si>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</si>
  <si>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</si>
  <si>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</si>
  <si>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</si>
  <si>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</si>
  <si>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</si>
  <si>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</si>
  <si>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</si>
  <si>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</si>
  <si>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</si>
  <si>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</si>
  <si>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</si>
  <si>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</si>
  <si>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</si>
  <si>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</si>
  <si>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</si>
  <si>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</si>
  <si>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</si>
  <si>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</si>
  <si>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</si>
  <si>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</si>
  <si>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</si>
  <si>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</si>
  <si>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</si>
  <si>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</si>
  <si>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</si>
  <si>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</si>
  <si>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</si>
  <si>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</si>
  <si>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</si>
  <si>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</si>
  <si>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</si>
  <si>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</si>
  <si>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</si>
  <si>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</si>
  <si>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</si>
  <si>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</si>
  <si>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</si>
  <si>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</si>
  <si>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</si>
  <si>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</si>
  <si>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</si>
  <si>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</si>
  <si>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</si>
  <si>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</si>
  <si>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</si>
  <si>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</si>
  <si>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</si>
  <si>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</si>
  <si>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</si>
  <si>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</si>
  <si>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</si>
  <si>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</si>
  <si>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</si>
  <si>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</si>
  <si>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</si>
  <si>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</si>
  <si>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</si>
  <si>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</si>
  <si>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</si>
  <si>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</si>
  <si>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</si>
  <si>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</si>
  <si>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</si>
  <si>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</si>
  <si>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</si>
  <si>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</si>
  <si>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</si>
  <si>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</si>
  <si>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</si>
  <si>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</si>
  <si>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</si>
  <si>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</si>
  <si>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</si>
  <si>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</si>
  <si>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</si>
  <si>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</si>
  <si>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</si>
  <si>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</si>
  <si>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</si>
  <si>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</si>
  <si>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</si>
  <si>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</si>
  <si>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</si>
  <si>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</si>
  <si>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</si>
  <si>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</si>
  <si>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</si>
  <si>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</si>
  <si>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</si>
  <si>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</si>
  <si>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</si>
  <si>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</si>
  <si>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</si>
  <si>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</si>
  <si>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</si>
  <si>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</si>
  <si>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</si>
  <si>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</si>
  <si>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</si>
  <si>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</si>
  <si>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</si>
  <si>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</si>
  <si>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</si>
  <si>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</si>
  <si>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</si>
  <si>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</si>
  <si>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</si>
  <si>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</si>
  <si>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</si>
  <si>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</si>
  <si>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</si>
  <si>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</si>
  <si>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</si>
  <si>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</si>
  <si>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</si>
  <si>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</si>
  <si>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</si>
  <si>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</si>
  <si>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</si>
  <si>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</si>
  <si>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</si>
  <si>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</si>
  <si>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</si>
  <si>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</si>
  <si>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</si>
  <si>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</si>
  <si>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</si>
  <si>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</si>
  <si>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</si>
  <si>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</si>
  <si>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</si>
  <si>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</si>
  <si>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</si>
  <si>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</si>
  <si>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</si>
  <si>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</si>
  <si>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</si>
  <si>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</si>
  <si>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</si>
  <si>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</si>
  <si>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</si>
  <si>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</si>
  <si>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</si>
  <si>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</si>
  <si>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</si>
  <si>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</si>
  <si>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</si>
  <si>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</si>
  <si>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</si>
  <si>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</si>
  <si>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</si>
  <si>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</si>
  <si>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</si>
  <si>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</si>
  <si>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</si>
  <si>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</si>
  <si>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</si>
  <si>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</si>
  <si>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</si>
  <si>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</si>
  <si>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</si>
  <si>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</si>
  <si>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</si>
  <si>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</si>
  <si>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</si>
  <si>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</si>
  <si>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</si>
  <si>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</si>
  <si>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</si>
  <si>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</si>
  <si>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</si>
  <si>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</si>
  <si>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</si>
  <si>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</si>
  <si>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</si>
  <si>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</si>
  <si>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</si>
  <si>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</si>
  <si>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</si>
  <si>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</si>
  <si>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</si>
  <si>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</si>
  <si>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</si>
  <si>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</si>
  <si>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</si>
  <si>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</si>
  <si>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</si>
  <si>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</si>
  <si>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</si>
  <si>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</si>
  <si>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</si>
  <si>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</si>
  <si>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</si>
  <si>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</si>
  <si>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</si>
  <si>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</si>
  <si>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</si>
  <si>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</si>
  <si>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</si>
  <si>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</si>
  <si>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</si>
  <si>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</si>
  <si>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</si>
  <si>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</si>
  <si>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</si>
  <si>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</si>
  <si>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</si>
  <si>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</si>
  <si>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</si>
  <si>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</si>
  <si>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</si>
  <si>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</si>
  <si>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</si>
  <si>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</si>
  <si>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</si>
  <si>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</si>
  <si>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</si>
  <si>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</si>
  <si>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</si>
  <si>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</si>
  <si>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</si>
  <si>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</si>
  <si>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</si>
  <si>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</si>
  <si>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</si>
  <si>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</si>
  <si>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</si>
  <si>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</si>
  <si>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</si>
  <si>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</si>
  <si>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</si>
  <si>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</si>
  <si>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</si>
  <si>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</si>
  <si>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</si>
  <si>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</si>
  <si>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</si>
  <si>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</si>
  <si>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</si>
  <si>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</si>
  <si>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</si>
  <si>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</si>
  <si>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</si>
  <si>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</si>
  <si>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</si>
  <si>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</si>
  <si>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</si>
  <si>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</si>
  <si>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</si>
  <si>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</si>
  <si>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</si>
  <si>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</si>
  <si>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</si>
  <si>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</si>
  <si>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</si>
  <si>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</si>
  <si>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</si>
  <si>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</si>
  <si>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</si>
  <si>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</si>
  <si>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</si>
  <si>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</si>
  <si>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</si>
  <si>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</si>
  <si>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</si>
  <si>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</si>
  <si>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</si>
  <si>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</si>
  <si>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</si>
  <si>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</si>
  <si>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</si>
  <si>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</si>
  <si>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</si>
  <si>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</si>
  <si>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</si>
  <si>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</si>
  <si>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</si>
  <si>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</si>
  <si>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</si>
  <si>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</si>
  <si>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</si>
  <si>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</si>
  <si>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</si>
  <si>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</si>
  <si>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</si>
  <si>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</si>
  <si>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</si>
  <si>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</si>
  <si>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</si>
  <si>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</si>
  <si>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</si>
  <si>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</si>
  <si>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</si>
  <si>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</si>
  <si>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</si>
  <si>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</si>
  <si>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</si>
  <si>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</si>
  <si>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</si>
  <si>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</si>
  <si>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</si>
  <si>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</si>
  <si>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</si>
  <si>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</si>
  <si>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</si>
  <si>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</si>
  <si>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</si>
  <si>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</si>
  <si>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</si>
  <si>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</si>
  <si>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</si>
  <si>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</si>
  <si>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</si>
  <si>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</si>
  <si>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</si>
  <si>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</si>
  <si>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</si>
  <si>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</si>
  <si>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</si>
  <si>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</si>
  <si>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</si>
  <si>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</si>
  <si>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</si>
  <si>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</si>
  <si>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</si>
  <si>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</si>
  <si>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</si>
  <si>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</si>
  <si>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</si>
  <si>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</si>
  <si>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</si>
  <si>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</si>
  <si>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</si>
  <si>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</si>
  <si>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</si>
  <si>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</si>
  <si>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</si>
  <si>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</si>
  <si>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</si>
  <si>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</si>
  <si>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</si>
  <si>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</si>
  <si>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</si>
  <si>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</si>
  <si>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</si>
  <si>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</si>
  <si>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</si>
  <si>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</si>
  <si>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</si>
  <si>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</si>
  <si>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</si>
  <si>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</si>
  <si>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</si>
  <si>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</si>
  <si>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</si>
  <si>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</si>
  <si>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</si>
  <si>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</si>
  <si>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</si>
  <si>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</si>
  <si>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</si>
  <si>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</si>
  <si>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</si>
  <si>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</si>
  <si>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</si>
  <si>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</si>
  <si>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</si>
  <si>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</si>
  <si>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</si>
  <si>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</si>
  <si>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</si>
  <si>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</si>
  <si>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</si>
  <si>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</si>
  <si>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</si>
  <si>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</si>
  <si>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</si>
  <si>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</si>
  <si>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</si>
  <si>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</si>
  <si>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</si>
  <si>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</si>
  <si>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</si>
  <si>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</si>
  <si>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</si>
  <si>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</si>
  <si>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</si>
  <si>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</si>
  <si>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</si>
  <si>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</si>
  <si>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</si>
  <si>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</si>
  <si>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</si>
  <si>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</si>
  <si>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</si>
  <si>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</si>
  <si>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</si>
  <si>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</si>
  <si>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</si>
  <si>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</si>
  <si>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</si>
  <si>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</si>
  <si>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</si>
  <si>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</si>
  <si>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</si>
  <si>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</si>
  <si>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</si>
  <si>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</si>
  <si>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</si>
  <si>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</si>
  <si>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</si>
  <si>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</si>
  <si>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</si>
  <si>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</si>
  <si>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</si>
  <si>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</si>
  <si>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</si>
  <si>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</si>
  <si>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</si>
  <si>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</si>
  <si>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</si>
  <si>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</si>
  <si>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</si>
  <si>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</si>
  <si>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</si>
  <si>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</si>
  <si>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</si>
  <si>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</si>
  <si>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</si>
  <si>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</si>
  <si>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</si>
  <si>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</si>
  <si>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</si>
  <si>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</si>
  <si>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</si>
  <si>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</si>
  <si>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</si>
  <si>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</si>
  <si>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</si>
  <si>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</si>
  <si>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</si>
  <si>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</si>
  <si>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</si>
  <si>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</si>
  <si>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</si>
  <si>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</si>
  <si>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</si>
  <si>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</si>
  <si>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</si>
  <si>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</si>
  <si>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</si>
  <si>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</si>
  <si>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</si>
  <si>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</si>
  <si>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</si>
  <si>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</si>
  <si>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</si>
  <si>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</si>
  <si>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</si>
  <si>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</si>
  <si>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</si>
  <si>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</si>
  <si>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</si>
  <si>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</si>
  <si>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</si>
  <si>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</si>
  <si>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</si>
  <si>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</si>
  <si>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</si>
  <si>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</si>
  <si>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</si>
  <si>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</si>
  <si>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</si>
  <si>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</si>
  <si>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</si>
  <si>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</si>
  <si>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</si>
  <si>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</si>
  <si>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</si>
  <si>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</si>
  <si>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</si>
  <si>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</si>
  <si>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</si>
  <si>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</si>
  <si>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</si>
  <si>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</si>
  <si>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</si>
  <si>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</si>
  <si>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</si>
  <si>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</si>
  <si>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</si>
  <si>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</si>
  <si>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</si>
  <si>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</si>
  <si>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</si>
  <si>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</si>
  <si>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</si>
  <si>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</si>
  <si>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</si>
  <si>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</si>
  <si>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</si>
  <si>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</si>
  <si>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</si>
  <si>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</si>
  <si>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</si>
  <si>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</si>
  <si>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</si>
  <si>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</si>
  <si>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</si>
  <si>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</si>
  <si>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</si>
  <si>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</si>
  <si>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</si>
  <si>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</si>
  <si>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</si>
  <si>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</si>
  <si>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</si>
  <si>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</si>
  <si>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</si>
  <si>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</si>
  <si>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</si>
  <si>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</si>
  <si>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</si>
  <si>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</si>
  <si>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</si>
  <si>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</si>
  <si>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</si>
  <si>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</si>
  <si>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</si>
  <si>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</si>
  <si>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</si>
  <si>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</si>
  <si>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</si>
  <si>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</si>
  <si>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</si>
  <si>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</si>
  <si>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</si>
  <si>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</si>
  <si>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</si>
  <si>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</si>
  <si>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</si>
  <si>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</si>
  <si>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</si>
  <si>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</si>
  <si>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</si>
  <si>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</si>
  <si>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</si>
  <si>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</si>
  <si>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</si>
  <si>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</si>
  <si>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</si>
  <si>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</si>
  <si>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</si>
  <si>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</si>
  <si>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</si>
  <si>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</si>
  <si>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</si>
  <si>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</si>
  <si>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</si>
  <si>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</si>
  <si>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</si>
  <si>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</si>
  <si>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</si>
  <si>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</si>
  <si>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</si>
  <si>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</si>
  <si>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</si>
  <si>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</si>
  <si>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</si>
  <si>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</si>
  <si>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</si>
  <si>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</si>
  <si>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</si>
  <si>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</si>
  <si>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</si>
  <si>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</si>
  <si>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</si>
  <si>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</si>
  <si>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</si>
  <si>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</si>
  <si>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</si>
  <si>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</si>
  <si>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</si>
  <si>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</si>
  <si>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</si>
  <si>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</si>
  <si>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</si>
  <si>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</si>
  <si>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</si>
  <si>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</si>
  <si>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</si>
  <si>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</si>
  <si>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</si>
  <si>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</si>
  <si>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</si>
  <si>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</si>
  <si>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</si>
  <si>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</si>
  <si>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</si>
  <si>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</si>
  <si>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</si>
  <si>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</si>
  <si>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</si>
  <si>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</si>
  <si>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</si>
  <si>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</si>
  <si>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</si>
  <si>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</si>
  <si>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</si>
  <si>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</si>
  <si>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</si>
  <si>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</si>
  <si>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</si>
  <si>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</si>
  <si>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</si>
  <si>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</si>
  <si>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</si>
  <si>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</si>
  <si>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</si>
  <si>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</si>
  <si>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</si>
  <si>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</si>
  <si>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</si>
  <si>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</si>
  <si>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</si>
  <si>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</si>
  <si>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</si>
  <si>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</si>
  <si>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</si>
  <si>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</si>
  <si>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</si>
  <si>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</si>
  <si>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</si>
  <si>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</si>
  <si>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</si>
  <si>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</si>
  <si>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</si>
  <si>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</si>
  <si>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</si>
  <si>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</si>
  <si>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</si>
  <si>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</si>
  <si>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</si>
  <si>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</si>
  <si>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</si>
  <si>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</si>
  <si>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</si>
  <si>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</si>
  <si>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</si>
  <si>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</si>
  <si>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</si>
  <si>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</si>
  <si>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</si>
  <si>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</si>
  <si>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</si>
  <si>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</si>
  <si>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</si>
  <si>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</si>
  <si>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</si>
  <si>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</si>
  <si>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</si>
  <si>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</si>
  <si>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</si>
  <si>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</si>
  <si>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</si>
  <si>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</si>
  <si>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</si>
  <si>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</si>
  <si>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</si>
  <si>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</si>
  <si>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</si>
  <si>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</si>
  <si>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</si>
  <si>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</si>
  <si>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</si>
  <si>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</si>
  <si>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</si>
  <si>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</si>
  <si>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</si>
  <si>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</si>
  <si>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</si>
  <si>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</si>
  <si>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</si>
  <si>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</si>
  <si>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</si>
  <si>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</si>
  <si>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</si>
  <si>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</si>
  <si>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</si>
  <si>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</si>
  <si>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</si>
  <si>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</si>
  <si>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</si>
  <si>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</si>
  <si>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</si>
  <si>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</si>
  <si>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</si>
  <si>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</si>
  <si>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</si>
  <si>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</si>
  <si>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</si>
  <si>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</si>
  <si>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</si>
  <si>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</si>
  <si>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</si>
  <si>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</si>
  <si>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</si>
  <si>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</si>
  <si>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</si>
  <si>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</si>
  <si>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</si>
  <si>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</si>
  <si>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</si>
  <si>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</si>
  <si>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</si>
  <si>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</si>
  <si>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</si>
  <si>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</si>
  <si>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</si>
  <si>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</si>
  <si>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</si>
  <si>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</si>
  <si>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</si>
  <si>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</si>
  <si>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</si>
  <si>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</si>
  <si>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</si>
  <si>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</si>
  <si>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</si>
  <si>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</si>
  <si>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</si>
  <si>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</si>
  <si>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</si>
  <si>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</si>
  <si>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</si>
  <si>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</si>
  <si>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</si>
  <si>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</si>
  <si>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</si>
  <si>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</si>
  <si>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</si>
  <si>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</si>
  <si>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</si>
  <si>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</si>
  <si>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</si>
  <si>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</si>
  <si>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</si>
  <si>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</si>
  <si>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</si>
  <si>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</si>
  <si>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</si>
  <si>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</si>
  <si>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</si>
  <si>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</si>
  <si>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</si>
  <si>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</si>
  <si>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</si>
  <si>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</si>
  <si>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</si>
  <si>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</si>
  <si>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</si>
  <si>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</si>
  <si>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</si>
  <si>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</si>
  <si>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</si>
  <si>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</si>
  <si>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</si>
  <si>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</si>
  <si>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</si>
  <si>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</si>
  <si>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</si>
  <si>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</si>
  <si>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</si>
  <si>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</si>
  <si>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</si>
  <si>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</si>
  <si>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</si>
  <si>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</si>
  <si>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</si>
  <si>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</si>
  <si>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</si>
  <si>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</si>
  <si>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</si>
  <si>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</si>
  <si>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</si>
  <si>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</si>
  <si>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</si>
  <si>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</si>
  <si>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</si>
  <si>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</si>
  <si>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</si>
  <si>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</si>
  <si>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</si>
  <si>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</si>
  <si>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</si>
  <si>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</si>
  <si>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</si>
  <si>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</si>
  <si>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</si>
  <si>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</si>
  <si>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</si>
  <si>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</si>
  <si>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</si>
  <si>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</si>
  <si>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</si>
  <si>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</si>
  <si>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</si>
  <si>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</si>
  <si>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</si>
  <si>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</si>
  <si>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</si>
  <si>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</si>
  <si>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</si>
  <si>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</si>
  <si>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</si>
  <si>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</si>
  <si>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</si>
  <si>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</si>
  <si>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</si>
  <si>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</si>
  <si>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</si>
  <si>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</si>
  <si>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</si>
  <si>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</si>
  <si>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</si>
  <si>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</si>
  <si>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</si>
  <si>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</si>
  <si>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</si>
  <si>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</si>
  <si>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</si>
  <si>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</si>
  <si>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</si>
  <si>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</si>
  <si>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</si>
  <si>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</si>
  <si>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</si>
  <si>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</si>
  <si>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</si>
  <si>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</si>
  <si>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</si>
  <si>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</si>
  <si>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</si>
  <si>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</si>
  <si>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</si>
  <si>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</si>
  <si>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</si>
  <si>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</si>
  <si>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</si>
  <si>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</si>
  <si>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</si>
  <si>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</si>
  <si>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</si>
  <si>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</si>
  <si>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</si>
  <si>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</si>
  <si>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</si>
  <si>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</si>
  <si>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</si>
  <si>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</si>
  <si>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</si>
  <si>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</si>
  <si>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</si>
  <si>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</si>
  <si>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</si>
  <si>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</si>
  <si>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</si>
  <si>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</si>
  <si>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</si>
  <si>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</si>
  <si>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</si>
  <si>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</si>
  <si>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</si>
  <si>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</si>
  <si>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</si>
  <si>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</si>
  <si>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</si>
  <si>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</si>
  <si>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</si>
  <si>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</si>
  <si>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</si>
  <si>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</si>
  <si>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</si>
  <si>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</si>
  <si>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</si>
  <si>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</si>
  <si>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</si>
  <si>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</si>
  <si>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</si>
  <si>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</si>
  <si>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</si>
  <si>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</si>
  <si>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</si>
  <si>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</si>
  <si>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</si>
  <si>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</si>
  <si>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</si>
  <si>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</si>
  <si>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</si>
  <si>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</si>
  <si>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</si>
  <si>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</si>
  <si>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</si>
  <si>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</si>
  <si>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</si>
  <si>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</si>
  <si>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</si>
  <si>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</si>
  <si>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</si>
  <si>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</si>
  <si>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</si>
  <si>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</si>
  <si>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</si>
  <si>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</si>
  <si>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</si>
  <si>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</si>
  <si>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</si>
  <si>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</si>
  <si>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</si>
  <si>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</si>
  <si>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</si>
  <si>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</si>
  <si>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</si>
  <si>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</si>
  <si>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</si>
  <si>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</si>
  <si>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</si>
  <si>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</si>
  <si>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</si>
  <si>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</si>
  <si>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</si>
  <si>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</si>
  <si>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</si>
  <si>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</si>
  <si>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</si>
  <si>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</si>
  <si>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</si>
  <si>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</si>
  <si>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</si>
  <si>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</si>
  <si>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</si>
  <si>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</si>
  <si>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</si>
  <si>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</si>
  <si>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</si>
  <si>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</si>
  <si>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</si>
  <si>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</si>
  <si>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</si>
  <si>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</si>
  <si>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</si>
  <si>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</si>
  <si>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</si>
  <si>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</si>
  <si>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</si>
  <si>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</si>
  <si>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</si>
  <si>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</si>
  <si>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</si>
  <si>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</si>
  <si>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</si>
  <si>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</si>
  <si>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</si>
  <si>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</si>
  <si>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</si>
  <si>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</si>
  <si>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</si>
  <si>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</si>
  <si>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</si>
  <si>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</si>
  <si>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</si>
  <si>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</si>
  <si>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</si>
  <si>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</si>
  <si>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</si>
  <si>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</si>
  <si>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</si>
  <si>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</si>
  <si>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</si>
  <si>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</si>
  <si>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</si>
  <si>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</si>
  <si>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</si>
  <si>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</si>
  <si>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</si>
  <si>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</si>
  <si>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</si>
  <si>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</si>
  <si>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</si>
  <si>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</si>
  <si>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</si>
  <si>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</si>
  <si>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</si>
  <si>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</si>
  <si>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</si>
  <si>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</si>
  <si>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</si>
  <si>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</si>
  <si>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</si>
  <si>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</si>
  <si>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</si>
  <si>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</si>
  <si>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</si>
  <si>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</si>
  <si>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</si>
  <si>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</si>
  <si>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</si>
  <si>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</si>
  <si>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</si>
  <si>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</si>
  <si>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</si>
  <si>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</si>
  <si>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</si>
  <si>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</si>
  <si>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</si>
  <si>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</si>
  <si>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</si>
  <si>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</si>
  <si>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</si>
  <si>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</si>
  <si>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</si>
  <si>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</si>
  <si>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</si>
  <si>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</si>
  <si>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</si>
  <si>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</si>
  <si>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</si>
  <si>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</si>
  <si>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</si>
  <si>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</si>
  <si>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</si>
  <si>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</si>
  <si>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</si>
  <si>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</si>
  <si>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</si>
  <si>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</si>
  <si>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</si>
  <si>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</si>
  <si>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</si>
  <si>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</si>
  <si>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</si>
  <si>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</si>
  <si>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</si>
  <si>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</si>
  <si>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</si>
  <si>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</si>
  <si>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</si>
  <si>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</si>
  <si>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</si>
  <si>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</si>
  <si>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</si>
  <si>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</si>
  <si>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</si>
  <si>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</si>
  <si>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</si>
  <si>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</si>
  <si>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</si>
  <si>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</si>
  <si>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</si>
  <si>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</si>
  <si>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</si>
  <si>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</si>
  <si>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</si>
  <si>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</si>
  <si>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</si>
  <si>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</si>
  <si>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</si>
  <si>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</si>
  <si>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</si>
  <si>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</si>
  <si>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</si>
  <si>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</si>
  <si>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</si>
  <si>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</si>
  <si>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</si>
  <si>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</si>
  <si>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</si>
  <si>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</si>
  <si>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</si>
  <si>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</si>
  <si>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</si>
  <si>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</si>
  <si>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</si>
  <si>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</si>
  <si>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</si>
  <si>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</si>
  <si>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</si>
  <si>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</si>
  <si>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</si>
  <si>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</si>
  <si>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</si>
  <si>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</si>
  <si>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</si>
  <si>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</si>
  <si>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</si>
  <si>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</si>
  <si>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</si>
  <si>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</si>
  <si>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</si>
  <si>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</si>
  <si>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</si>
  <si>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</si>
  <si>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</si>
  <si>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</si>
  <si>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</si>
  <si>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</si>
  <si>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</si>
  <si>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</si>
  <si>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</si>
  <si>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</si>
  <si>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</si>
  <si>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</si>
  <si>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</si>
  <si>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</si>
  <si>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</si>
  <si>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</si>
  <si>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</si>
  <si>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</si>
  <si>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</si>
  <si>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</si>
  <si>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</si>
  <si>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</si>
  <si>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</si>
  <si>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</si>
  <si>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</si>
  <si>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</si>
  <si>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</si>
  <si>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</si>
  <si>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</si>
  <si>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</si>
  <si>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</si>
  <si>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</si>
  <si>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</si>
  <si>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</si>
  <si>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</si>
  <si>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</si>
  <si>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</si>
  <si>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</si>
  <si>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</si>
  <si>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</si>
  <si>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</si>
  <si>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</si>
  <si>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</si>
  <si>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</si>
  <si>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</si>
  <si>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</si>
  <si>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</si>
  <si>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</si>
  <si>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</si>
  <si>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</si>
  <si>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</si>
  <si>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</si>
  <si>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</si>
  <si>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</si>
  <si>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</si>
  <si>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</si>
  <si>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</si>
  <si>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</si>
  <si>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</si>
  <si>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</si>
  <si>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</si>
  <si>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</si>
  <si>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</si>
  <si>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</si>
  <si>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</si>
  <si>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</si>
  <si>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</si>
  <si>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</si>
  <si>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</si>
  <si>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</si>
  <si>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</si>
  <si>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</si>
  <si>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</si>
  <si>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</si>
  <si>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</si>
  <si>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</si>
  <si>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</si>
  <si>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</si>
  <si>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</si>
  <si>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</si>
  <si>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</si>
  <si>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</si>
  <si>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</si>
  <si>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</si>
  <si>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</si>
  <si>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</si>
  <si>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</si>
  <si>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</si>
  <si>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</si>
  <si>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</si>
  <si>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</si>
  <si>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</si>
  <si>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</si>
  <si>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</si>
  <si>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</si>
  <si>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</si>
  <si>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</si>
  <si>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</si>
  <si>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</si>
  <si>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</si>
  <si>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</si>
  <si>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</si>
  <si>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</si>
  <si>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</si>
  <si>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</si>
  <si>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</si>
  <si>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</si>
  <si>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</si>
  <si>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</si>
  <si>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</si>
  <si>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</si>
  <si>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</si>
  <si>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</si>
  <si>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</si>
  <si>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</si>
  <si>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</si>
  <si>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</si>
  <si>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</si>
  <si>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</si>
  <si>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</si>
  <si>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</si>
  <si>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</si>
  <si>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</si>
  <si>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</si>
  <si>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</si>
  <si>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</si>
  <si>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</si>
  <si>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</si>
  <si>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</si>
  <si>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</si>
  <si>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</si>
  <si>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</si>
  <si>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</si>
  <si>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</si>
  <si>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</si>
  <si>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</si>
  <si>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</si>
  <si>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</si>
  <si>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</si>
  <si>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</si>
  <si>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</si>
  <si>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</si>
  <si>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</si>
  <si>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</si>
  <si>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</si>
  <si>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</si>
  <si>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</si>
  <si>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</si>
  <si>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</si>
  <si>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</si>
  <si>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</si>
  <si>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</si>
  <si>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</si>
  <si>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</si>
  <si>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</si>
  <si>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</si>
  <si>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</si>
  <si>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</si>
  <si>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</si>
  <si>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</si>
  <si>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</si>
  <si>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</si>
  <si>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</si>
  <si>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</si>
  <si>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</si>
  <si>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</si>
  <si>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</si>
  <si>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</si>
  <si>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</si>
  <si>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</si>
  <si>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</si>
  <si>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</si>
  <si>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</si>
  <si>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</si>
  <si>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</si>
  <si>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</si>
  <si>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</si>
  <si>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</si>
  <si>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</si>
  <si>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</si>
  <si>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</si>
  <si>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</si>
  <si>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</si>
  <si>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</si>
  <si>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</si>
  <si>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</si>
  <si>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</si>
  <si>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</si>
  <si>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</si>
  <si>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</si>
  <si>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</si>
  <si>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</si>
  <si>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</si>
  <si>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</si>
  <si>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</si>
  <si>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</si>
  <si>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</si>
  <si>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</si>
  <si>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</si>
  <si>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</si>
  <si>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</si>
  <si>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</si>
  <si>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</si>
  <si>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</si>
  <si>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</si>
  <si>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</si>
  <si>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</si>
  <si>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</si>
  <si>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</si>
  <si>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</si>
  <si>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</si>
  <si>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</si>
  <si>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</si>
  <si>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</si>
  <si>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</si>
  <si>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</si>
  <si>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</si>
  <si>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</si>
  <si>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</si>
  <si>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</si>
  <si>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</si>
  <si>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</si>
  <si>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</si>
  <si>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</si>
  <si>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</si>
  <si>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</si>
  <si>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</si>
  <si>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</si>
  <si>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</si>
  <si>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</si>
  <si>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</si>
  <si>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</si>
  <si>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</si>
  <si>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</si>
  <si>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</si>
  <si>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</si>
  <si>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</si>
  <si>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</si>
  <si>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</si>
  <si>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</si>
  <si>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</si>
  <si>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</si>
  <si>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</si>
  <si>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</si>
  <si>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</si>
  <si>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</si>
  <si>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</si>
  <si>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</si>
  <si>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</si>
  <si>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</si>
  <si>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</si>
  <si>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</si>
  <si>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</si>
  <si>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</si>
  <si>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</si>
  <si>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</si>
  <si>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</si>
  <si>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</si>
  <si>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</si>
  <si>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</si>
  <si>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</si>
  <si>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</si>
  <si>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</si>
  <si>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</si>
  <si>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</si>
  <si>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</si>
  <si>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</si>
  <si>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</si>
  <si>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</si>
  <si>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</si>
  <si>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</si>
  <si>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</si>
  <si>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</si>
  <si>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</si>
  <si>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</si>
  <si>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</si>
  <si>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</si>
  <si>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</si>
  <si>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</si>
  <si>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</si>
  <si>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</si>
  <si>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</si>
  <si>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</si>
  <si>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</si>
  <si>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</si>
  <si>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</si>
  <si>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</si>
  <si>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</si>
  <si>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</si>
  <si>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</si>
  <si>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</si>
  <si>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</si>
  <si>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</si>
  <si>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</si>
  <si>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</si>
  <si>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</si>
  <si>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</si>
  <si>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</si>
  <si>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</si>
  <si>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</si>
  <si>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</si>
  <si>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</si>
  <si>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</si>
  <si>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</si>
  <si>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</si>
  <si>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</si>
  <si>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</si>
  <si>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</si>
  <si>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</si>
  <si>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</si>
  <si>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</si>
  <si>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</si>
  <si>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</si>
  <si>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</si>
  <si>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</si>
  <si>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</si>
  <si>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</si>
  <si>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</si>
  <si>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</si>
  <si>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</si>
  <si>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</si>
  <si>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</si>
  <si>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</si>
  <si>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</si>
  <si>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</si>
  <si>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</si>
  <si>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</si>
  <si>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</si>
  <si>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</si>
  <si>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</si>
  <si>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</si>
  <si>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</si>
  <si>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</si>
  <si>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</si>
  <si>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</si>
  <si>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</si>
  <si>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</si>
  <si>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</si>
  <si>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</si>
  <si>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</si>
  <si>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</si>
  <si>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</si>
  <si>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</si>
  <si>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</si>
  <si>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</si>
  <si>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</si>
  <si>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</si>
  <si>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</si>
  <si>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</si>
  <si>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</si>
  <si>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</si>
  <si>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</si>
  <si>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</si>
  <si>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</si>
  <si>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</si>
  <si>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</si>
  <si>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</si>
  <si>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</si>
  <si>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</si>
  <si>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</si>
  <si>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</si>
  <si>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</si>
  <si>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</si>
  <si>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</si>
  <si>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</si>
  <si>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</si>
  <si>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</si>
  <si>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</si>
  <si>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</si>
  <si>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</si>
  <si>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</si>
  <si>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</si>
  <si>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</si>
  <si>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</si>
  <si>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</si>
  <si>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</si>
  <si>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</si>
  <si>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</si>
  <si>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</si>
  <si>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</si>
  <si>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</si>
  <si>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</si>
  <si>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</si>
  <si>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</si>
  <si>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</si>
  <si>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</si>
  <si>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</si>
  <si>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</si>
  <si>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</si>
  <si>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</si>
  <si>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</si>
  <si>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</si>
  <si>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</si>
  <si>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</si>
  <si>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</si>
  <si>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</si>
  <si>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</si>
  <si>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</si>
  <si>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</si>
  <si>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</si>
  <si>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</si>
  <si>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</si>
  <si>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</si>
  <si>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</si>
  <si>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</si>
  <si>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</si>
  <si>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</si>
  <si>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</si>
  <si>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</si>
  <si>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</si>
  <si>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</si>
  <si>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</si>
  <si>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</si>
  <si>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</si>
  <si>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</si>
  <si>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</si>
  <si>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</si>
  <si>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</si>
  <si>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</si>
  <si>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</si>
  <si>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</si>
  <si>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</si>
  <si>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</si>
  <si>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</si>
  <si>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</si>
  <si>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</si>
  <si>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</si>
  <si>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</si>
  <si>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</si>
  <si>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</si>
  <si>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</si>
  <si>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</si>
  <si>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</si>
  <si>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</si>
  <si>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</si>
  <si>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</si>
  <si>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</si>
  <si>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</si>
  <si>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</si>
  <si>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</si>
  <si>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</si>
  <si>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</si>
  <si>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</si>
  <si>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</si>
  <si>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</si>
  <si>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</si>
  <si>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</si>
  <si>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</si>
  <si>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</si>
  <si>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</si>
  <si>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</si>
  <si>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</si>
  <si>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</si>
  <si>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</si>
  <si>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</si>
  <si>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</si>
  <si>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</si>
  <si>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</si>
  <si>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</si>
  <si>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</si>
  <si>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</si>
  <si>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</si>
  <si>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</si>
  <si>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</si>
  <si>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</si>
  <si>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</si>
  <si>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</si>
  <si>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</si>
  <si>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</si>
  <si>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</si>
  <si>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</si>
  <si>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</si>
  <si>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</si>
  <si>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</si>
  <si>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</si>
  <si>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</si>
  <si>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</si>
  <si>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</si>
  <si>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</si>
  <si>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</si>
  <si>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</si>
  <si>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</si>
  <si>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</si>
  <si>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</si>
  <si>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</si>
  <si>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</si>
  <si>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</si>
  <si>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</si>
  <si>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</si>
  <si>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</si>
  <si>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</si>
  <si>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</si>
  <si>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</si>
  <si>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</si>
  <si>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</si>
  <si>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</si>
  <si>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</si>
  <si>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</si>
  <si>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</si>
  <si>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</si>
  <si>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</si>
  <si>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</si>
  <si>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</si>
  <si>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</si>
  <si>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</si>
  <si>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</si>
  <si>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</si>
  <si>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</si>
  <si>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</si>
  <si>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</si>
  <si>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</si>
  <si>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</si>
  <si>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</si>
  <si>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</si>
  <si>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</si>
  <si>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</si>
  <si>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</si>
  <si>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</si>
  <si>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</si>
  <si>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</si>
  <si>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</si>
  <si>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</si>
  <si>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</si>
  <si>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</si>
  <si>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</si>
  <si>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</si>
  <si>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</si>
  <si>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</si>
  <si>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</si>
  <si>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</si>
  <si>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</si>
  <si>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</si>
  <si>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</si>
  <si>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</si>
  <si>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</si>
  <si>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</si>
  <si>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</si>
  <si>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</si>
  <si>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</si>
  <si>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</si>
  <si>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</si>
  <si>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</si>
  <si>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</si>
  <si>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</si>
  <si>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</si>
  <si>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</si>
  <si>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</si>
  <si>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</si>
  <si>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</si>
  <si>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</si>
  <si>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</si>
  <si>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</si>
  <si>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</si>
  <si>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</si>
  <si>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</si>
  <si>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</si>
  <si>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</si>
  <si>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</si>
  <si>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</si>
  <si>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</si>
  <si>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</si>
  <si>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</si>
  <si>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</si>
  <si>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</si>
  <si>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</si>
  <si>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</si>
  <si>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</si>
  <si>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</si>
  <si>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</si>
  <si>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</si>
  <si>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</si>
  <si>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</si>
  <si>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</si>
  <si>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</si>
  <si>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</si>
  <si>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</si>
  <si>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</si>
  <si>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</si>
  <si>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</si>
  <si>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</si>
  <si>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</si>
  <si>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</si>
  <si>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</si>
  <si>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</si>
  <si>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</si>
  <si>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</si>
  <si>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</si>
  <si>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</si>
  <si>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</si>
  <si>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</si>
  <si>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</si>
  <si>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</si>
  <si>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</si>
  <si>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</si>
  <si>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</si>
  <si>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</si>
  <si>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</si>
  <si>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</si>
  <si>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</si>
  <si>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</si>
  <si>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</si>
  <si>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</si>
  <si>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</si>
  <si>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</si>
  <si>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</si>
  <si>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</si>
  <si>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</si>
  <si>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</si>
  <si>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</si>
  <si>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</si>
  <si>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</si>
  <si>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</si>
  <si>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</si>
  <si>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</si>
  <si>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</si>
  <si>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</si>
  <si>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</si>
  <si>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</si>
  <si>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</si>
  <si>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</si>
  <si>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</si>
  <si>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</si>
  <si>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</si>
  <si>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</si>
  <si>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</si>
  <si>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</si>
  <si>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</si>
  <si>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</si>
  <si>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</si>
  <si>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</si>
  <si>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</si>
  <si>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</si>
  <si>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</si>
  <si>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</si>
  <si>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</si>
  <si>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</si>
  <si>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</si>
  <si>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</si>
  <si>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</si>
  <si>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</si>
  <si>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</si>
  <si>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</si>
  <si>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</si>
  <si>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</si>
  <si>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</si>
  <si>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</si>
  <si>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</si>
  <si>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</si>
  <si>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</si>
  <si>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</si>
  <si>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</si>
  <si>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</si>
  <si>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</si>
  <si>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</si>
  <si>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</si>
  <si>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</si>
  <si>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</si>
  <si>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</si>
  <si>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</si>
  <si>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</si>
  <si>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</si>
  <si>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</si>
  <si>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</si>
  <si>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</si>
  <si>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</si>
  <si>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</si>
  <si>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</si>
  <si>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</si>
  <si>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</si>
  <si>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</si>
  <si>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</si>
  <si>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</si>
  <si>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</si>
  <si>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</si>
  <si>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</si>
  <si>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</si>
  <si>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</si>
  <si>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</si>
  <si>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</si>
  <si>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</si>
  <si>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</si>
  <si>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</si>
  <si>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</si>
  <si>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</si>
  <si>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</si>
  <si>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</si>
  <si>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</si>
  <si>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</si>
  <si>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</si>
  <si>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</si>
  <si>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</si>
  <si>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</si>
  <si>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</si>
  <si>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</si>
  <si>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</si>
  <si>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</si>
  <si>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</si>
  <si>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</si>
  <si>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</si>
  <si>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</si>
  <si>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</si>
  <si>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</si>
  <si>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</si>
  <si>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</si>
  <si>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</si>
  <si>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</si>
  <si>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</si>
  <si>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</si>
  <si>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</si>
  <si>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</si>
  <si>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</si>
  <si>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</si>
  <si>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</si>
  <si>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</si>
  <si>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</si>
  <si>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</si>
  <si>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</si>
  <si>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</si>
  <si>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</si>
  <si>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</si>
  <si>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</si>
  <si>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</si>
  <si>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</si>
  <si>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</si>
  <si>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</si>
  <si>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</si>
  <si>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</si>
  <si>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</si>
  <si>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</si>
  <si>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</si>
  <si>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</si>
  <si>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</si>
  <si>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</si>
  <si>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</si>
  <si>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</si>
  <si>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</si>
  <si>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</si>
  <si>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</si>
  <si>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</si>
  <si>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</si>
  <si>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</si>
  <si>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</si>
  <si>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</si>
  <si>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</si>
  <si>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</si>
  <si>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</si>
  <si>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</si>
  <si>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</si>
  <si>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</si>
  <si>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</si>
  <si>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</si>
  <si>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</si>
  <si>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</si>
  <si>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</si>
  <si>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</si>
  <si>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</si>
  <si>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</si>
  <si>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</si>
  <si>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</si>
  <si>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</si>
  <si>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</si>
  <si>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</si>
  <si>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</si>
  <si>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</si>
  <si>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</si>
  <si>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</si>
  <si>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</si>
  <si>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</si>
  <si>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</si>
  <si>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</si>
  <si>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</si>
  <si>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</si>
  <si>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</si>
  <si>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</si>
  <si>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</si>
  <si>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</si>
  <si>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</si>
  <si>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</si>
  <si>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</si>
  <si>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</si>
  <si>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</si>
  <si>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</si>
  <si>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</si>
  <si>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</si>
  <si>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</si>
  <si>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</si>
  <si>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</si>
  <si>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</si>
  <si>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</si>
  <si>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</si>
  <si>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</si>
  <si>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</si>
  <si>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</si>
  <si>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</si>
  <si>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</si>
  <si>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</si>
  <si>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</si>
  <si>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</si>
  <si>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</si>
  <si>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</si>
  <si>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</si>
  <si>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</si>
  <si>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</si>
  <si>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</si>
  <si>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</si>
  <si>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</si>
  <si>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</si>
  <si>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</si>
  <si>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</si>
  <si>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</si>
  <si>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</si>
  <si>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</si>
  <si>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</si>
  <si>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</si>
  <si>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</si>
  <si>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</si>
  <si>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</si>
  <si>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</si>
  <si>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</si>
  <si>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</si>
  <si>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</si>
  <si>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</si>
  <si>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</si>
  <si>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</si>
  <si>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</si>
  <si>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</si>
  <si>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</si>
  <si>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</si>
  <si>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</si>
  <si>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</si>
  <si>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</si>
  <si>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</si>
  <si>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</si>
  <si>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</si>
  <si>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</si>
  <si>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</si>
  <si>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</si>
  <si>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</si>
  <si>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</si>
  <si>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</si>
  <si>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</si>
  <si>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</si>
  <si>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</si>
  <si>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</si>
  <si>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</si>
  <si>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</si>
  <si>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</si>
  <si>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</si>
  <si>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</si>
  <si>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</si>
  <si>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</si>
  <si>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</si>
  <si>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</si>
  <si>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</si>
  <si>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</si>
  <si>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</si>
  <si>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</si>
  <si>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</si>
  <si>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</si>
  <si>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</si>
  <si>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</si>
  <si>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</si>
  <si>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</si>
  <si>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</si>
  <si>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</si>
  <si>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</si>
  <si>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</si>
  <si>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</si>
  <si>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</si>
  <si>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</si>
  <si>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</si>
  <si>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</si>
  <si>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</si>
  <si>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</si>
  <si>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</si>
  <si>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</si>
  <si>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</si>
  <si>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</si>
  <si>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</si>
  <si>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</si>
  <si>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</si>
  <si>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</si>
  <si>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</si>
  <si>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</si>
  <si>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</si>
  <si>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</si>
  <si>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</si>
  <si>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</si>
  <si>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</si>
  <si>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</si>
  <si>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</si>
  <si>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</si>
  <si>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</si>
  <si>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</si>
  <si>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</si>
  <si>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</si>
  <si>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</si>
  <si>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</si>
  <si>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</si>
  <si>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</si>
  <si>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</si>
  <si>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</si>
  <si>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</si>
  <si>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</si>
  <si>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</si>
  <si>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</si>
  <si>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</si>
  <si>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</si>
  <si>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</si>
  <si>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</si>
  <si>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</si>
  <si>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</si>
  <si>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</si>
  <si>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</si>
  <si>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</si>
  <si>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</si>
  <si>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</si>
  <si>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</si>
  <si>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</si>
  <si>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</si>
  <si>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</si>
  <si>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</si>
  <si>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</si>
  <si>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</si>
  <si>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</si>
  <si>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</si>
  <si>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</si>
  <si>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</si>
  <si>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</si>
  <si>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</si>
  <si>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</si>
  <si>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</si>
  <si>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</si>
  <si>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</si>
  <si>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</si>
  <si>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</si>
  <si>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</si>
  <si>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</si>
  <si>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</si>
  <si>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</si>
  <si>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</si>
  <si>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</si>
  <si>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</si>
  <si>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</si>
  <si>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</si>
  <si>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</si>
  <si>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</si>
  <si>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</si>
  <si>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</si>
  <si>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</si>
  <si>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</si>
  <si>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</si>
  <si>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</si>
  <si>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</si>
  <si>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</si>
  <si>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</si>
  <si>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</si>
  <si>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</si>
  <si>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</si>
  <si>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</si>
  <si>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</si>
  <si>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</si>
  <si>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</si>
  <si>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</si>
  <si>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</si>
  <si>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</si>
  <si>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</si>
  <si>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</si>
  <si>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</si>
  <si>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</si>
  <si>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</si>
  <si>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</si>
  <si>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</si>
  <si>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</si>
  <si>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</si>
  <si>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</si>
  <si>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</si>
  <si>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</si>
  <si>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</si>
  <si>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</si>
  <si>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</si>
  <si>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</si>
  <si>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</si>
  <si>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</si>
  <si>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</si>
  <si>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</si>
  <si>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</si>
  <si>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</si>
  <si>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</si>
  <si>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</si>
  <si>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</si>
  <si>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</si>
  <si>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</si>
  <si>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</si>
  <si>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</si>
  <si>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</si>
  <si>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</si>
  <si>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</si>
  <si>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</si>
  <si>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</si>
  <si>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</si>
  <si>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</si>
  <si>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</si>
  <si>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</si>
  <si>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</si>
  <si>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</si>
  <si>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</si>
  <si>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</si>
  <si>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</si>
  <si>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</si>
  <si>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</si>
  <si>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</si>
  <si>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</si>
  <si>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</si>
  <si>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</si>
  <si>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</si>
  <si>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</si>
  <si>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</si>
  <si>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</si>
  <si>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</si>
  <si>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</si>
  <si>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</si>
  <si>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</si>
  <si>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</si>
  <si>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</si>
  <si>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</si>
  <si>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</si>
  <si>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</si>
  <si>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</si>
  <si>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</si>
  <si>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</si>
  <si>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</si>
  <si>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</si>
  <si>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</si>
  <si>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</si>
  <si>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</si>
  <si>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</si>
  <si>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</si>
  <si>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</si>
  <si>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</si>
  <si>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</si>
  <si>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</si>
  <si>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</si>
  <si>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</si>
  <si>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</si>
  <si>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</si>
  <si>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</si>
  <si>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</si>
  <si>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</si>
  <si>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</si>
  <si>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</si>
  <si>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</si>
  <si>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</si>
  <si>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</si>
  <si>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</si>
  <si>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</si>
  <si>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</si>
  <si>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</si>
  <si>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</si>
  <si>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</si>
  <si>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</si>
  <si>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</si>
  <si>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</si>
  <si>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</si>
  <si>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</si>
  <si>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</si>
  <si>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</si>
  <si>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</si>
  <si>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</si>
  <si>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</si>
  <si>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</si>
  <si>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</si>
  <si>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</si>
  <si>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</si>
  <si>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</si>
  <si>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</si>
  <si>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</si>
  <si>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</si>
  <si>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</si>
  <si>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</si>
  <si>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</si>
  <si>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</si>
  <si>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</si>
  <si>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</si>
  <si>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</si>
  <si>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</si>
  <si>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</si>
  <si>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</si>
  <si>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</si>
  <si>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</si>
  <si>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</si>
  <si>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</si>
  <si>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</si>
  <si>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</si>
  <si>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</si>
  <si>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</si>
  <si>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</si>
  <si>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</si>
  <si>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</si>
  <si>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</si>
  <si>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</si>
  <si>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</si>
  <si>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</si>
  <si>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</si>
  <si>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</si>
  <si>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</si>
  <si>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</si>
  <si>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</si>
  <si>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</si>
  <si>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</si>
  <si>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</si>
  <si>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</si>
  <si>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</si>
  <si>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</si>
  <si>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</si>
  <si>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</si>
  <si>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</si>
  <si>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</si>
  <si>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</si>
  <si>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</si>
  <si>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</si>
  <si>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</si>
  <si>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</si>
  <si>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</si>
  <si>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</si>
  <si>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</si>
  <si>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</si>
  <si>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</si>
  <si>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</si>
  <si>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</si>
  <si>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</si>
  <si>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</si>
  <si>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</si>
  <si>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</si>
  <si>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</si>
  <si>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</si>
  <si>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</si>
  <si>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</si>
  <si>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</si>
  <si>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</si>
  <si>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</si>
  <si>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</si>
  <si>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</si>
  <si>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</si>
  <si>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</si>
  <si>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</si>
  <si>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</si>
  <si>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</si>
  <si>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</si>
  <si>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</si>
  <si>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</si>
  <si>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</si>
  <si>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</si>
  <si>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</si>
  <si>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</si>
  <si>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</si>
  <si>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</si>
  <si>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</si>
  <si>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</si>
  <si>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</si>
  <si>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</si>
  <si>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</si>
  <si>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</si>
  <si>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</si>
  <si>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</si>
  <si>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</si>
  <si>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</si>
  <si>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</si>
  <si>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</si>
  <si>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</si>
  <si>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</si>
  <si>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</si>
  <si>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</si>
  <si>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</si>
  <si>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</si>
  <si>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</si>
  <si>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</si>
  <si>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</si>
  <si>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</si>
  <si>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</si>
  <si>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</si>
  <si>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</si>
  <si>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</si>
  <si>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</si>
  <si>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</si>
  <si>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</si>
  <si>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</si>
  <si>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</si>
  <si>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</si>
  <si>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</si>
  <si>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</si>
  <si>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</si>
  <si>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</si>
  <si>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</si>
  <si>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</si>
  <si>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</si>
  <si>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</si>
  <si>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</si>
  <si>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</si>
  <si>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</si>
  <si>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</si>
  <si>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</si>
  <si>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</si>
  <si>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</si>
  <si>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</si>
  <si>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</si>
  <si>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</si>
  <si>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</si>
  <si>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</si>
  <si>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</si>
  <si>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</si>
  <si>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</si>
  <si>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</si>
  <si>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</si>
  <si>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</si>
  <si>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</si>
  <si>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</si>
  <si>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</si>
  <si>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</si>
  <si>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</si>
  <si>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</si>
  <si>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</si>
  <si>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</si>
  <si>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</si>
  <si>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</si>
  <si>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</si>
  <si>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</si>
  <si>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</si>
  <si>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</si>
  <si>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</si>
  <si>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</si>
  <si>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</si>
  <si>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</si>
  <si>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</si>
  <si>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</si>
  <si>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</si>
  <si>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</si>
  <si>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</si>
  <si>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</si>
  <si>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</si>
  <si>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</si>
  <si>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</si>
  <si>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</si>
  <si>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</si>
  <si>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</si>
  <si>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</si>
  <si>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</si>
  <si>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</si>
  <si>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</si>
  <si>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</si>
  <si>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</si>
  <si>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</si>
  <si>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</si>
  <si>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</si>
  <si>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</si>
  <si>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</si>
  <si>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</si>
  <si>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</si>
  <si>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</si>
  <si>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</si>
  <si>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</si>
  <si>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</si>
  <si>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</si>
  <si>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</si>
  <si>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</si>
  <si>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</si>
  <si>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</si>
  <si>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</si>
  <si>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</si>
  <si>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</si>
  <si>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</si>
  <si>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</si>
  <si>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</si>
  <si>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</si>
  <si>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</si>
  <si>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</si>
  <si>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</si>
  <si>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</si>
  <si>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</si>
  <si>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</si>
  <si>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</si>
  <si>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</si>
  <si>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</si>
  <si>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</si>
  <si>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</si>
  <si>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</si>
  <si>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</si>
  <si>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</si>
  <si>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</si>
  <si>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</si>
  <si>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</si>
  <si>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</si>
  <si>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</si>
  <si>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</si>
  <si>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</si>
  <si>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</si>
  <si>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</si>
  <si>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</si>
  <si>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</si>
  <si>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</si>
  <si>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</si>
  <si>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</si>
  <si>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</si>
  <si>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</si>
  <si>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</si>
  <si>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</si>
  <si>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</si>
  <si>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</si>
  <si>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</si>
  <si>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</si>
  <si>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</si>
  <si>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</si>
  <si>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</si>
  <si>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</si>
  <si>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</si>
  <si>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</si>
  <si>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</si>
  <si>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</si>
  <si>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</si>
  <si>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</si>
  <si>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</si>
  <si>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</si>
  <si>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</si>
  <si>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</si>
  <si>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</si>
  <si>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</si>
  <si>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</si>
  <si>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</si>
  <si>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</si>
  <si>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</si>
  <si>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</si>
  <si>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</si>
  <si>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</si>
  <si>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</si>
  <si>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</si>
  <si>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</si>
  <si>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</si>
  <si>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</si>
  <si>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</si>
  <si>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</si>
  <si>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</si>
  <si>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</si>
  <si>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</si>
  <si>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</si>
  <si>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</si>
  <si>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</si>
  <si>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</si>
  <si>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</si>
  <si>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</si>
  <si>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</si>
  <si>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</si>
  <si>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</si>
  <si>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</si>
  <si>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</si>
  <si>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</si>
  <si>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</si>
  <si>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</si>
  <si>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</si>
  <si>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</si>
  <si>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</si>
  <si>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</si>
  <si>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</si>
  <si>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</si>
  <si>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</si>
  <si>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</si>
  <si>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</si>
  <si>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</si>
  <si>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</si>
  <si>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</si>
  <si>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</si>
  <si>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</si>
  <si>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</si>
  <si>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</si>
  <si>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</si>
  <si>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</si>
  <si>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</si>
  <si>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</si>
  <si>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</si>
  <si>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</si>
  <si>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</si>
  <si>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</si>
  <si>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</si>
  <si>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</si>
  <si>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</si>
  <si>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</si>
  <si>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</si>
  <si>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</si>
  <si>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</si>
  <si>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</si>
  <si>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</si>
  <si>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</si>
  <si>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</si>
  <si>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</si>
  <si>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</si>
  <si>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</si>
  <si>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</si>
  <si>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</si>
  <si>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</si>
  <si>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</si>
  <si>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</si>
  <si>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</si>
  <si>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</si>
  <si>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</si>
  <si>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</si>
  <si>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</si>
  <si>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</si>
  <si>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</si>
  <si>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</si>
  <si>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</si>
  <si>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</si>
  <si>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</si>
  <si>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</si>
  <si>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</si>
  <si>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</si>
  <si>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</si>
  <si>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</si>
  <si>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</si>
  <si>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</si>
  <si>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</si>
  <si>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</si>
  <si>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</si>
  <si>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</si>
  <si>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</si>
  <si>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</si>
  <si>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</si>
  <si>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</si>
  <si>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</si>
  <si>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</si>
  <si>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</si>
  <si>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</si>
  <si>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</si>
  <si>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</si>
  <si>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</si>
  <si>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</si>
  <si>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</si>
  <si>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</si>
  <si>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</si>
  <si>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</si>
  <si>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</si>
  <si>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</si>
  <si>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</si>
  <si>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</si>
  <si>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</si>
  <si>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</si>
  <si>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</si>
  <si>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</si>
  <si>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</si>
  <si>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</si>
  <si>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</si>
  <si>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</si>
  <si>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</si>
  <si>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</si>
  <si>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</si>
  <si>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</si>
  <si>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</si>
  <si>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</si>
  <si>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</si>
  <si>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</si>
  <si>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</si>
  <si>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</si>
  <si>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</si>
  <si>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</si>
  <si>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</si>
  <si>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</si>
  <si>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</si>
  <si>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</si>
  <si>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</si>
  <si>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</si>
  <si>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</si>
  <si>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</si>
  <si>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</si>
  <si>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</si>
  <si>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</si>
  <si>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</si>
  <si>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</si>
  <si>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</si>
  <si>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</si>
  <si>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</si>
  <si>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</si>
  <si>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</si>
  <si>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</si>
  <si>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</si>
  <si>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</si>
  <si>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</si>
  <si>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</si>
  <si>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</si>
  <si>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</si>
  <si>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</si>
  <si>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</si>
  <si>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</si>
  <si>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</si>
  <si>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</si>
  <si>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</si>
  <si>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</si>
  <si>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</si>
  <si>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</si>
  <si>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</si>
  <si>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</si>
  <si>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</si>
  <si>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</si>
  <si>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</si>
  <si>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</si>
  <si>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</si>
  <si>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</si>
  <si>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</si>
  <si>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</si>
  <si>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</si>
  <si>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</si>
  <si>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</si>
  <si>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</si>
  <si>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</si>
  <si>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</si>
  <si>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</si>
  <si>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</si>
  <si>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</si>
  <si>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</si>
  <si>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</si>
  <si>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</si>
  <si>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</si>
  <si>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</si>
  <si>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</si>
  <si>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</si>
  <si>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</si>
  <si>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</si>
  <si>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</si>
  <si>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</si>
  <si>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</si>
  <si>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</si>
  <si>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</si>
  <si>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</si>
  <si>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</si>
  <si>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</si>
  <si>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</si>
  <si>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</si>
  <si>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</si>
  <si>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</si>
  <si>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</si>
  <si>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</si>
  <si>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</si>
  <si>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</si>
  <si>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</si>
  <si>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</si>
  <si>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</si>
  <si>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</si>
  <si>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</si>
  <si>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</si>
  <si>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</si>
  <si>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</si>
  <si>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</si>
  <si>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</si>
  <si>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</si>
  <si>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</si>
  <si>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</si>
  <si>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</si>
  <si>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</si>
  <si>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</si>
  <si>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</si>
  <si>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</si>
  <si>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</si>
  <si>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</si>
  <si>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</si>
  <si>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</si>
  <si>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</si>
  <si>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</si>
  <si>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</si>
  <si>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</si>
  <si>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</si>
  <si>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</si>
  <si>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</si>
  <si>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</si>
  <si>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</si>
  <si>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</si>
  <si>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</si>
  <si>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</si>
  <si>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</si>
  <si>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</si>
  <si>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</si>
  <si>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</si>
  <si>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</si>
  <si>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</si>
  <si>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</si>
  <si>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</si>
  <si>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</si>
  <si>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</si>
  <si>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</si>
  <si>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</si>
  <si>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</si>
  <si>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</si>
  <si>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</si>
  <si>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</si>
  <si>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</si>
  <si>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</si>
  <si>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</si>
  <si>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</si>
  <si>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</si>
  <si>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</si>
  <si>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</si>
  <si>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</si>
  <si>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</si>
  <si>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</si>
  <si>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</si>
  <si>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</si>
  <si>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</si>
  <si>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</si>
  <si>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</si>
  <si>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</si>
  <si>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</si>
  <si>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</si>
  <si>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</si>
  <si>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</si>
  <si>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</si>
  <si>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</si>
  <si>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</si>
  <si>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</si>
  <si>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</si>
  <si>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</si>
  <si>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</si>
  <si>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</si>
  <si>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</si>
  <si>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</si>
  <si>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</si>
  <si>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</si>
  <si>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</si>
  <si>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</si>
  <si>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</si>
  <si>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</si>
  <si>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</si>
  <si>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</si>
  <si>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</si>
  <si>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</si>
  <si>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</si>
  <si>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</si>
  <si>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</si>
  <si>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</si>
  <si>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</si>
  <si>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</si>
  <si>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</si>
  <si>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</si>
  <si>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</si>
  <si>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</si>
  <si>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</si>
  <si>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</si>
  <si>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</si>
  <si>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</si>
  <si>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</si>
  <si>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</si>
  <si>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</si>
  <si>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</si>
  <si>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</si>
  <si>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</si>
  <si>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</si>
  <si>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</si>
  <si>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</si>
  <si>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</si>
  <si>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</si>
  <si>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</si>
  <si>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</si>
  <si>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</si>
  <si>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</si>
  <si>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</si>
  <si>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</si>
  <si>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</si>
  <si>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</si>
  <si>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</si>
  <si>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</si>
  <si>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</si>
  <si>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</si>
  <si>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</si>
  <si>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</si>
  <si>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</si>
  <si>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</si>
  <si>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</si>
  <si>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</si>
  <si>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</si>
  <si>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</si>
  <si>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</si>
  <si>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</si>
  <si>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</si>
  <si>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</si>
  <si>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</si>
  <si>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</si>
  <si>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</si>
  <si>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</si>
  <si>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</si>
  <si>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</si>
  <si>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</si>
  <si>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</si>
  <si>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</si>
  <si>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</si>
  <si>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</si>
  <si>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</si>
  <si>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</si>
  <si>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</si>
  <si>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</si>
  <si>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</si>
  <si>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</si>
  <si>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</si>
  <si>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</si>
  <si>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</si>
  <si>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</si>
  <si>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</si>
  <si>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</si>
  <si>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</si>
  <si>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</si>
  <si>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</si>
  <si>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</si>
  <si>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</si>
  <si>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</si>
  <si>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</si>
  <si>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</si>
  <si>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</si>
  <si>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</si>
  <si>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</si>
  <si>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</si>
  <si>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</si>
  <si>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</si>
  <si>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</si>
  <si>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</si>
  <si>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</si>
  <si>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</si>
  <si>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</si>
  <si>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</si>
  <si>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</si>
  <si>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</si>
  <si>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</si>
  <si>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</si>
  <si>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</si>
  <si>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</si>
  <si>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</si>
  <si>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</si>
  <si>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</si>
  <si>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</si>
  <si>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</si>
  <si>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</si>
  <si>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</si>
  <si>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</si>
  <si>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</si>
  <si>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</si>
  <si>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</si>
  <si>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</si>
  <si>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</si>
  <si>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</si>
  <si>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</si>
  <si>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</si>
  <si>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</si>
  <si>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</si>
  <si>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</si>
  <si>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</si>
  <si>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</si>
  <si>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</si>
  <si>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</si>
  <si>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</si>
  <si>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</si>
  <si>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</si>
  <si>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</si>
  <si>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</si>
  <si>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</si>
  <si>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</si>
  <si>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</si>
  <si>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</si>
  <si>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</si>
  <si>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</si>
  <si>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</si>
  <si>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</si>
  <si>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</si>
  <si>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</si>
  <si>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</si>
  <si>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</si>
  <si>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</si>
  <si>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</si>
  <si>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</si>
  <si>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</si>
  <si>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</si>
  <si>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</si>
  <si>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</si>
  <si>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</si>
  <si>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</si>
  <si>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</si>
  <si>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</si>
  <si>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</si>
  <si>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</si>
  <si>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</si>
  <si>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</si>
  <si>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</si>
  <si>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</si>
  <si>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</si>
  <si>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</si>
  <si>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</si>
  <si>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</si>
  <si>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</si>
  <si>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</si>
  <si>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</si>
  <si>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</si>
  <si>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</si>
  <si>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</si>
  <si>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</si>
  <si>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</si>
  <si>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</si>
  <si>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</si>
  <si>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</si>
  <si>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</si>
  <si>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</si>
  <si>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</si>
  <si>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</si>
  <si>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</si>
  <si>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</si>
  <si>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</si>
  <si>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</si>
  <si>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</si>
  <si>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</si>
  <si>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</si>
  <si>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</si>
  <si>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</si>
  <si>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</si>
  <si>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</si>
  <si>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</si>
  <si>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</si>
  <si>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</si>
  <si>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</si>
  <si>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</si>
  <si>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</si>
  <si>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</si>
  <si>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</si>
  <si>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</si>
  <si>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</si>
  <si>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</si>
  <si>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</si>
  <si>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</si>
  <si>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</si>
  <si>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</si>
  <si>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</si>
  <si>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</si>
  <si>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</si>
  <si>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</si>
  <si>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</si>
  <si>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</si>
  <si>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</si>
  <si>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</si>
  <si>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</si>
  <si>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</si>
  <si>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</si>
  <si>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</si>
  <si>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</si>
  <si>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</si>
  <si>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</si>
  <si>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</si>
  <si>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</si>
  <si>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</si>
  <si>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</si>
  <si>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</si>
  <si>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</si>
  <si>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</si>
  <si>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</si>
  <si>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</si>
  <si>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</si>
  <si>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</si>
  <si>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</si>
  <si>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</si>
  <si>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</si>
  <si>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</si>
  <si>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</si>
  <si>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</si>
  <si>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</si>
  <si>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</si>
  <si>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</si>
  <si>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</si>
  <si>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</si>
  <si>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</si>
  <si>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</si>
  <si>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</si>
  <si>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</si>
  <si>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</si>
  <si>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</si>
  <si>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</si>
  <si>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</si>
  <si>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</si>
  <si>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</si>
  <si>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</si>
  <si>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</si>
  <si>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</si>
  <si>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</si>
  <si>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</si>
  <si>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</si>
  <si>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</si>
  <si>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</si>
  <si>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</si>
  <si>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</si>
  <si>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</si>
  <si>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</si>
  <si>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</si>
  <si>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</si>
  <si>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</si>
  <si>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</si>
  <si>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</si>
  <si>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</si>
  <si>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</si>
  <si>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</si>
  <si>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</si>
  <si>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</si>
  <si>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</si>
  <si>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</si>
  <si>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</si>
  <si>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</si>
  <si>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</si>
  <si>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</si>
  <si>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</si>
  <si>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</si>
  <si>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</si>
  <si>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</si>
  <si>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</si>
  <si>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</si>
  <si>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</si>
  <si>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</si>
  <si>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</si>
  <si>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</si>
  <si>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</si>
  <si>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</si>
  <si>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</si>
  <si>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</si>
  <si>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</si>
  <si>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</si>
  <si>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</si>
  <si>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</si>
  <si>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</si>
  <si>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</si>
  <si>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</si>
  <si>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</si>
  <si>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</si>
  <si>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</si>
  <si>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</si>
  <si>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</si>
  <si>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</si>
  <si>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</si>
  <si>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</si>
  <si>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</si>
  <si>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</si>
  <si>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</si>
  <si>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</si>
  <si>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</si>
  <si>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</si>
  <si>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</si>
  <si>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</si>
  <si>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</si>
  <si>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</si>
  <si>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</si>
  <si>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</si>
  <si>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</si>
  <si>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</si>
  <si>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</si>
  <si>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</si>
  <si>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</si>
  <si>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</si>
  <si>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</si>
  <si>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</si>
  <si>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</si>
  <si>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</si>
  <si>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</si>
  <si>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</si>
  <si>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</si>
  <si>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</si>
  <si>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</si>
  <si>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</si>
  <si>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</si>
  <si>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</si>
  <si>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</si>
  <si>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</si>
  <si>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</si>
  <si>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</si>
  <si>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</si>
  <si>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</si>
  <si>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</si>
  <si>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</si>
  <si>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</si>
  <si>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</si>
  <si>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</si>
  <si>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</si>
  <si>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</si>
  <si>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</si>
  <si>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</si>
  <si>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</si>
  <si>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</si>
  <si>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</si>
  <si>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</si>
  <si>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</si>
  <si>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</si>
  <si>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</si>
  <si>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</si>
  <si>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</si>
  <si>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</si>
  <si>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</si>
  <si>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</si>
  <si>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</si>
  <si>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</si>
  <si>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</si>
  <si>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</si>
  <si>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</si>
  <si>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</si>
  <si>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</si>
  <si>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</si>
  <si>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</si>
  <si>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</si>
  <si>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</si>
  <si>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</si>
  <si>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</si>
  <si>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</si>
  <si>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</si>
  <si>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</si>
  <si>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</si>
  <si>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</si>
  <si>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</si>
  <si>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</si>
  <si>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</si>
  <si>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</si>
  <si>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</si>
  <si>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</si>
  <si>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</si>
  <si>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</si>
  <si>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</si>
  <si>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</si>
  <si>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</si>
  <si>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</si>
  <si>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</si>
  <si>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</si>
  <si>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</si>
  <si>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</si>
  <si>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</si>
  <si>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</si>
  <si>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</si>
  <si>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</si>
  <si>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</si>
  <si>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</si>
  <si>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</si>
  <si>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</si>
  <si>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</si>
  <si>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</si>
  <si>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</si>
  <si>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</si>
  <si>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</si>
  <si>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</si>
  <si>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</si>
  <si>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</si>
  <si>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</si>
  <si>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</si>
  <si>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</si>
  <si>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</si>
  <si>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</si>
  <si>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</si>
  <si>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</si>
  <si>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</si>
  <si>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</si>
  <si>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</si>
  <si>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</si>
  <si>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</si>
  <si>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</si>
  <si>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</si>
  <si>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</si>
  <si>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</si>
  <si>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</si>
  <si>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</si>
  <si>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</si>
  <si>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</si>
  <si>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</si>
  <si>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</si>
  <si>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</si>
  <si>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</si>
  <si>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</si>
  <si>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</si>
  <si>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</si>
  <si>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</si>
  <si>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</si>
  <si>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</si>
  <si>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</si>
  <si>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</si>
  <si>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</si>
  <si>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</si>
  <si>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</si>
  <si>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</si>
  <si>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</si>
  <si>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</si>
  <si>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</si>
  <si>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</si>
  <si>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</si>
  <si>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</si>
  <si>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</si>
  <si>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</si>
  <si>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</si>
  <si>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</si>
  <si>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</si>
  <si>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</si>
  <si>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</si>
  <si>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</si>
  <si>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</si>
  <si>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</si>
  <si>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</si>
  <si>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</si>
  <si>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</si>
  <si>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</si>
  <si>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</si>
  <si>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</si>
  <si>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</si>
  <si>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</si>
  <si>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</si>
  <si>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</si>
  <si>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</si>
  <si>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</si>
  <si>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</si>
  <si>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</si>
  <si>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</si>
  <si>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</si>
  <si>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</si>
  <si>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</si>
  <si>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</si>
  <si>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</si>
  <si>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</si>
  <si>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</si>
  <si>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</si>
  <si>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</si>
  <si>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</si>
  <si>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</si>
  <si>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</si>
  <si>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</si>
  <si>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</si>
  <si>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</si>
  <si>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</si>
  <si>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</si>
  <si>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</si>
  <si>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</si>
  <si>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</si>
  <si>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</si>
  <si>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</si>
  <si>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</si>
  <si>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</si>
  <si>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</si>
  <si>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</si>
  <si>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</si>
  <si>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</si>
  <si>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</si>
  <si>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</si>
  <si>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</si>
  <si>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</si>
  <si>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</si>
  <si>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</si>
  <si>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</si>
  <si>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</si>
  <si>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</si>
  <si>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</si>
  <si>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</si>
  <si>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</si>
  <si>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</si>
  <si>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</si>
  <si>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</si>
  <si>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</si>
  <si>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</si>
  <si>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</si>
  <si>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</si>
  <si>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</si>
  <si>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</si>
  <si>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</si>
  <si>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</si>
  <si>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</si>
  <si>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</si>
  <si>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</si>
  <si>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</si>
  <si>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</si>
  <si>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</si>
  <si>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</si>
  <si>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</si>
  <si>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</si>
  <si>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</si>
  <si>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</si>
  <si>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</si>
  <si>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</si>
  <si>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</si>
  <si>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</si>
  <si>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</si>
  <si>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</si>
  <si>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</si>
  <si>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</si>
  <si>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</si>
  <si>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</si>
  <si>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</si>
  <si>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</si>
  <si>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</si>
  <si>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</si>
  <si>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</si>
  <si>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</si>
  <si>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</si>
  <si>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</si>
  <si>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</si>
  <si>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</si>
  <si>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</si>
  <si>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</si>
  <si>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</si>
  <si>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</si>
  <si>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</si>
  <si>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</si>
  <si>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</si>
  <si>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</si>
  <si>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</si>
  <si>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</si>
  <si>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</si>
  <si>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</si>
  <si>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</si>
  <si>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</si>
  <si>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</si>
  <si>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</si>
  <si>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</si>
  <si>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</si>
  <si>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</si>
  <si>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</si>
  <si>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</si>
  <si>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</si>
  <si>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</si>
  <si>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</si>
  <si>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</si>
  <si>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</si>
  <si>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</si>
  <si>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</si>
  <si>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</si>
  <si>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</si>
  <si>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</si>
  <si>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</si>
  <si>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</si>
  <si>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</si>
  <si>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</si>
  <si>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</si>
  <si>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</si>
  <si>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</si>
  <si>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</si>
  <si>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</si>
  <si>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</si>
  <si>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</si>
  <si>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</si>
  <si>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</si>
  <si>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</si>
  <si>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</si>
  <si>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</si>
  <si>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</si>
  <si>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</si>
  <si>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</si>
  <si>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</si>
  <si>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</si>
  <si>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</si>
  <si>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</si>
  <si>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</si>
  <si>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</si>
  <si>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</si>
  <si>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</si>
  <si>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</si>
  <si>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</si>
  <si>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</si>
  <si>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</si>
  <si>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</si>
  <si>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</si>
  <si>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</si>
  <si>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</si>
  <si>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</si>
  <si>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</si>
  <si>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</si>
  <si>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</si>
  <si>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</si>
  <si>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</si>
  <si>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</si>
  <si>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</si>
  <si>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</si>
  <si>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</si>
  <si>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</si>
  <si>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</si>
  <si>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</si>
  <si>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</si>
  <si>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</si>
  <si>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</si>
  <si>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</si>
  <si>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</si>
  <si>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</si>
  <si>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</si>
  <si>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</si>
  <si>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</si>
  <si>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</si>
  <si>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</si>
  <si>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</si>
  <si>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</si>
  <si>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</si>
  <si>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</si>
  <si>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</si>
  <si>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</si>
  <si>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</si>
  <si>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</si>
  <si>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</si>
  <si>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</si>
  <si>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</si>
  <si>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</si>
  <si>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</si>
  <si>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</si>
  <si>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</si>
  <si>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</si>
  <si>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</si>
  <si>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</si>
  <si>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</si>
  <si>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</si>
  <si>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</si>
  <si>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</si>
  <si>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</si>
  <si>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</si>
  <si>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</si>
  <si>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</si>
  <si>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</si>
  <si>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</si>
  <si>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</si>
  <si>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</si>
  <si>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</si>
  <si>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</si>
  <si>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</si>
  <si>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</si>
  <si>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</si>
  <si>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</si>
  <si>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</si>
  <si>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</si>
  <si>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</si>
  <si>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</si>
  <si>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</si>
  <si>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</si>
  <si>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</si>
  <si>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</si>
  <si>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</si>
  <si>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</si>
  <si>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</si>
  <si>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</si>
  <si>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</si>
  <si>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</si>
  <si>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</si>
  <si>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</si>
  <si>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</si>
  <si>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</si>
  <si>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</si>
  <si>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</si>
  <si>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</si>
  <si>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</si>
  <si>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</si>
  <si>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</si>
  <si>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</si>
  <si>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</si>
  <si>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</si>
  <si>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</si>
  <si>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</si>
  <si>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</si>
  <si>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</si>
  <si>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</si>
  <si>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</si>
  <si>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</si>
  <si>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</si>
  <si>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</si>
  <si>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</si>
  <si>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</si>
  <si>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</si>
  <si>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</si>
  <si>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</si>
  <si>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</si>
  <si>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</si>
  <si>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</si>
  <si>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</si>
  <si>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</si>
  <si>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</si>
  <si>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</si>
  <si>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</si>
  <si>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</si>
  <si>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</si>
  <si>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</si>
  <si>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</si>
  <si>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</si>
  <si>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</si>
  <si>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</si>
  <si>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</si>
  <si>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</si>
  <si>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</si>
  <si>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</si>
  <si>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</si>
  <si>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</si>
  <si>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</si>
  <si>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</si>
  <si>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</si>
  <si>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</si>
  <si>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</si>
  <si>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</si>
  <si>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</si>
  <si>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</si>
  <si>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</si>
  <si>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</si>
  <si>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</si>
  <si>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</si>
  <si>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</si>
  <si>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</si>
  <si>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</si>
  <si>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</si>
  <si>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</si>
  <si>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</si>
  <si>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</si>
  <si>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</si>
  <si>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</si>
  <si>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</si>
  <si>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</si>
  <si>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</si>
  <si>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</si>
  <si>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</si>
  <si>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</si>
  <si>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</si>
  <si>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</si>
  <si>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</si>
  <si>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</si>
  <si>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</si>
  <si>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</si>
  <si>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</si>
  <si>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</si>
  <si>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</si>
  <si>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</si>
  <si>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</si>
  <si>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</si>
  <si>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</si>
  <si>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</si>
  <si>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</si>
  <si>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</si>
  <si>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</si>
  <si>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</si>
  <si>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</si>
  <si>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</si>
  <si>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</si>
  <si>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</si>
  <si>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</si>
  <si>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</si>
  <si>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</si>
  <si>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</si>
  <si>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</si>
  <si>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</si>
  <si>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</si>
  <si>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</si>
  <si>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</si>
  <si>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</si>
  <si>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</si>
  <si>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</si>
  <si>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</si>
  <si>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</si>
  <si>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</si>
  <si>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</si>
  <si>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</si>
  <si>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</si>
  <si>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</si>
  <si>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</si>
  <si>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</si>
  <si>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</si>
  <si>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</si>
  <si>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</si>
  <si>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</si>
  <si>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</si>
  <si>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</si>
  <si>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</si>
  <si>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</si>
  <si>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</si>
  <si>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</si>
  <si>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</si>
  <si>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</si>
  <si>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</si>
  <si>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</si>
  <si>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</si>
  <si>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</si>
  <si>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</si>
  <si>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</si>
  <si>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</si>
  <si>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</si>
  <si>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</si>
  <si>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</si>
  <si>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</si>
  <si>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</si>
  <si>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</si>
  <si>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</si>
  <si>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</si>
  <si>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</si>
  <si>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</si>
  <si>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</si>
  <si>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</si>
  <si>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</si>
  <si>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</si>
  <si>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</si>
  <si>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</si>
  <si>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</si>
  <si>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</si>
  <si>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</si>
  <si>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</si>
  <si>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</si>
  <si>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</si>
  <si>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</si>
  <si>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</si>
  <si>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</si>
  <si>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</si>
  <si>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</si>
  <si>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</si>
  <si>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</si>
  <si>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</si>
  <si>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</si>
  <si>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</si>
  <si>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</si>
  <si>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</si>
  <si>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</si>
  <si>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</si>
  <si>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</si>
  <si>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</si>
  <si>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</si>
  <si>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</si>
  <si>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</si>
  <si>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</si>
  <si>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</si>
  <si>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</si>
  <si>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</si>
  <si>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</si>
  <si>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</si>
  <si>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</si>
  <si>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</si>
  <si>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</si>
  <si>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</si>
  <si>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</si>
  <si>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</si>
  <si>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</si>
  <si>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</si>
  <si>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</si>
  <si>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</si>
  <si>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</si>
  <si>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</si>
  <si>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</si>
  <si>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</si>
  <si>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</si>
  <si>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</si>
  <si>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</si>
  <si>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</si>
  <si>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</si>
  <si>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</si>
  <si>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</si>
  <si>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</si>
  <si>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</si>
  <si>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</si>
  <si>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</si>
  <si>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</si>
  <si>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</si>
  <si>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</si>
  <si>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</si>
  <si>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</si>
  <si>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</si>
  <si>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</si>
  <si>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</si>
  <si>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</si>
  <si>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</si>
  <si>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</si>
  <si>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</si>
  <si>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</si>
  <si>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</si>
  <si>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</si>
  <si>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</si>
  <si>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</si>
  <si>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</si>
  <si>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</si>
  <si>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</si>
  <si>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</si>
  <si>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</si>
  <si>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</si>
  <si>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</si>
  <si>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</si>
  <si>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</si>
  <si>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</si>
  <si>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</si>
  <si>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</si>
  <si>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</si>
  <si>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</si>
  <si>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</si>
  <si>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</si>
  <si>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</si>
  <si>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</si>
  <si>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</si>
  <si>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</si>
  <si>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</si>
  <si>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</si>
  <si>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</si>
  <si>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</si>
  <si>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</si>
  <si>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</si>
  <si>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</si>
  <si>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</si>
  <si>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</si>
  <si>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</si>
  <si>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</si>
  <si>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</si>
  <si>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</si>
  <si>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</si>
  <si>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</si>
  <si>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</si>
  <si>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</si>
  <si>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</si>
  <si>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</si>
  <si>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</si>
  <si>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</si>
  <si>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</si>
  <si>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</si>
  <si>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</si>
  <si>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</si>
  <si>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</si>
  <si>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</si>
  <si>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</si>
  <si>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</si>
  <si>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</si>
  <si>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</si>
  <si>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</si>
  <si>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</si>
  <si>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</si>
  <si>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</si>
  <si>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</si>
  <si>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</si>
  <si>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</si>
  <si>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</si>
  <si>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</si>
  <si>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</si>
  <si>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</si>
  <si>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</si>
  <si>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</si>
  <si>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</si>
  <si>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</si>
  <si>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</si>
  <si>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</si>
  <si>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</si>
  <si>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</si>
  <si>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</si>
  <si>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</si>
  <si>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</si>
  <si>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</si>
  <si>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</si>
  <si>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</si>
  <si>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</si>
  <si>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</si>
  <si>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</si>
  <si>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</si>
  <si>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</si>
  <si>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</si>
  <si>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</si>
  <si>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</si>
  <si>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</si>
  <si>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</si>
  <si>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</si>
  <si>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</si>
  <si>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</si>
  <si>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</si>
  <si>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</si>
  <si>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</si>
  <si>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</si>
  <si>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</si>
  <si>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</si>
  <si>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</si>
  <si>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</si>
  <si>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</si>
  <si>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</si>
  <si>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</si>
  <si>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</si>
  <si>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</si>
  <si>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</si>
  <si>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</si>
  <si>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</si>
  <si>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</si>
  <si>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</si>
  <si>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</si>
  <si>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</si>
  <si>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</si>
  <si>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</si>
  <si>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</si>
  <si>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</si>
  <si>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</si>
  <si>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</si>
  <si>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</si>
  <si>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</si>
  <si>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</si>
  <si>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</si>
  <si>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</si>
  <si>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</si>
  <si>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</si>
  <si>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</si>
  <si>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</si>
  <si>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</si>
  <si>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</si>
  <si>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</si>
  <si>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</si>
  <si>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</si>
  <si>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</si>
  <si>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</si>
  <si>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</si>
  <si>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</si>
  <si>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</si>
  <si>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</si>
  <si>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</si>
  <si>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</si>
  <si>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</si>
  <si>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</si>
  <si>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</si>
  <si>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</si>
  <si>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</si>
  <si>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</si>
  <si>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</si>
  <si>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</si>
  <si>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</si>
  <si>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</si>
  <si>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</si>
  <si>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</si>
  <si>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</si>
  <si>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</si>
  <si>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</si>
  <si>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</si>
  <si>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</si>
  <si>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</si>
  <si>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</si>
  <si>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</si>
  <si>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</si>
  <si>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</si>
  <si>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</si>
  <si>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</si>
  <si>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</si>
  <si>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</si>
  <si>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</si>
  <si>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</si>
  <si>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</si>
  <si>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</si>
  <si>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</si>
  <si>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</si>
  <si>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</si>
  <si>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</si>
  <si>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</si>
  <si>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</si>
  <si>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</si>
  <si>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</si>
  <si>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</si>
  <si>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</si>
  <si>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</si>
  <si>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</si>
  <si>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</si>
  <si>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</si>
  <si>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</si>
  <si>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</si>
  <si>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</si>
  <si>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</si>
  <si>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</si>
  <si>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</si>
  <si>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</si>
  <si>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</si>
  <si>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</si>
  <si>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</si>
  <si>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</si>
  <si>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</si>
  <si>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</si>
  <si>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</si>
  <si>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</si>
  <si>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</si>
  <si>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</si>
  <si>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</si>
  <si>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</si>
  <si>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</si>
  <si>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</si>
  <si>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</si>
  <si>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</si>
  <si>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</si>
  <si>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</si>
  <si>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</si>
  <si>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</si>
  <si>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</si>
  <si>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</si>
  <si>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</si>
  <si>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</si>
  <si>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</si>
  <si>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</si>
  <si>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</si>
  <si>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</si>
  <si>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</si>
  <si>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</si>
  <si>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</si>
  <si>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</si>
  <si>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</si>
  <si>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</si>
  <si>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</si>
  <si>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</si>
  <si>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</si>
  <si>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</si>
  <si>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</si>
  <si>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</si>
  <si>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</si>
  <si>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</si>
  <si>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</si>
  <si>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</si>
  <si>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</si>
  <si>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</si>
  <si>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</si>
  <si>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</si>
  <si>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</si>
  <si>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</si>
  <si>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</si>
  <si>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</si>
  <si>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</si>
  <si>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</si>
  <si>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</si>
  <si>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</si>
  <si>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</si>
  <si>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</si>
  <si>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</si>
  <si>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</si>
  <si>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</si>
  <si>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</si>
  <si>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</si>
  <si>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</si>
  <si>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</si>
  <si>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</si>
  <si>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</si>
  <si>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</si>
  <si>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</si>
  <si>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</si>
  <si>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</si>
  <si>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</si>
  <si>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</si>
  <si>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</si>
  <si>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</si>
  <si>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</si>
  <si>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</si>
  <si>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</si>
  <si>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</si>
  <si>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</si>
  <si>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</si>
  <si>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</si>
  <si>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</si>
  <si>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</si>
  <si>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</si>
  <si>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</si>
  <si>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</si>
  <si>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</si>
  <si>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</si>
  <si>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</si>
  <si>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</si>
  <si>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</si>
  <si>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</si>
  <si>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</si>
  <si>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</si>
  <si>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</si>
  <si>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</si>
  <si>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</si>
  <si>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</si>
  <si>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</si>
  <si>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</si>
  <si>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</si>
  <si>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</si>
  <si>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</si>
  <si>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</si>
  <si>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</si>
  <si>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</si>
  <si>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</si>
  <si>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</si>
  <si>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</si>
  <si>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</si>
  <si>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</si>
  <si>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</si>
  <si>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</si>
  <si>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</si>
  <si>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</si>
  <si>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</si>
  <si>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</si>
  <si>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</si>
  <si>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</si>
  <si>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</si>
  <si>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</si>
  <si>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</si>
  <si>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</si>
  <si>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</si>
  <si>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</si>
  <si>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</si>
  <si>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</si>
  <si>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</si>
  <si>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</si>
  <si>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</si>
  <si>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</si>
  <si>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</si>
  <si>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</si>
  <si>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</si>
  <si>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</si>
  <si>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</si>
  <si>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</si>
  <si>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</si>
  <si>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</si>
  <si>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</si>
  <si>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</si>
  <si>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</si>
  <si>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</si>
  <si>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</si>
  <si>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</si>
  <si>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</si>
  <si>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</si>
  <si>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</si>
  <si>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</si>
  <si>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</si>
  <si>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</si>
  <si>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</si>
  <si>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</si>
  <si>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</si>
  <si>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</si>
  <si>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</si>
  <si>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</si>
  <si>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</si>
  <si>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</si>
  <si>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</si>
  <si>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</si>
  <si>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</si>
  <si>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</si>
  <si>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</si>
  <si>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</si>
  <si>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</si>
  <si>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</si>
  <si>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</si>
  <si>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</si>
  <si>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</si>
  <si>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</si>
  <si>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</si>
  <si>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</si>
  <si>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</si>
  <si>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</si>
  <si>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</si>
  <si>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</si>
  <si>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</si>
  <si>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</si>
  <si>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</si>
  <si>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</si>
  <si>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</si>
  <si>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</si>
  <si>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</si>
  <si>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</si>
  <si>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</si>
  <si>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</si>
  <si>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</si>
  <si>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</si>
  <si>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</si>
  <si>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</si>
  <si>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</si>
  <si>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</si>
  <si>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</si>
  <si>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</si>
  <si>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</si>
  <si>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</si>
  <si>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</si>
  <si>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</si>
  <si>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</si>
  <si>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</si>
  <si>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</si>
  <si>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</si>
  <si>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</si>
  <si>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</si>
  <si>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</si>
  <si>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</si>
  <si>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</si>
  <si>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</si>
  <si>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</si>
  <si>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</si>
  <si>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</si>
  <si>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</si>
  <si>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</si>
  <si>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</si>
  <si>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</si>
  <si>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</si>
  <si>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</si>
  <si>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</si>
  <si>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</si>
  <si>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</si>
  <si>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</si>
  <si>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</si>
  <si>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</si>
  <si>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</si>
  <si>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</si>
  <si>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</si>
  <si>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</si>
  <si>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</si>
  <si>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</si>
  <si>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</si>
  <si>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</si>
  <si>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</si>
  <si>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</si>
  <si>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</si>
  <si>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</si>
  <si>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</si>
  <si>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</si>
  <si>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</si>
  <si>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</si>
  <si>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</si>
  <si>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</si>
  <si>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</si>
  <si>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</si>
  <si>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</si>
  <si>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</si>
  <si>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</si>
  <si>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</si>
  <si>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</si>
  <si>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</si>
  <si>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</si>
  <si>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</si>
  <si>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</si>
  <si>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</si>
  <si>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</si>
  <si>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</si>
  <si>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</si>
  <si>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</si>
  <si>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</si>
  <si>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</si>
  <si>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</si>
  <si>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</si>
  <si>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</si>
  <si>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</si>
  <si>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</si>
  <si>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</si>
  <si>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</si>
  <si>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</si>
  <si>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</si>
  <si>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</si>
  <si>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</si>
  <si>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</si>
  <si>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</si>
  <si>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</si>
  <si>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</si>
  <si>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</si>
  <si>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</si>
  <si>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</si>
  <si>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</si>
  <si>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</si>
  <si>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</si>
  <si>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</si>
  <si>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</si>
  <si>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</si>
  <si>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</si>
  <si>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</si>
  <si>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</si>
  <si>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</si>
  <si>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</si>
  <si>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</si>
  <si>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</si>
  <si>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</si>
  <si>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</si>
  <si>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</si>
  <si>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</si>
  <si>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</si>
  <si>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</si>
  <si>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</si>
  <si>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</si>
  <si>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</si>
  <si>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</si>
  <si>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</si>
  <si>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</si>
  <si>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</si>
  <si>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</si>
  <si>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</si>
  <si>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</si>
  <si>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</si>
  <si>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</si>
  <si>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</si>
  <si>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</si>
  <si>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</si>
  <si>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</si>
  <si>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</si>
  <si>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</si>
  <si>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</si>
  <si>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</si>
  <si>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</si>
  <si>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</si>
  <si>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</si>
  <si>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</si>
  <si>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</si>
  <si>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</si>
  <si>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</si>
  <si>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</si>
  <si>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</si>
  <si>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</si>
  <si>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</si>
  <si>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</si>
  <si>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</si>
  <si>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</si>
  <si>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</si>
  <si>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</si>
  <si>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</si>
  <si>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</si>
  <si>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</si>
  <si>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</si>
  <si>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</si>
  <si>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</si>
  <si>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</si>
  <si>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</si>
  <si>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</si>
  <si>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</si>
  <si>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</si>
  <si>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</si>
  <si>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</si>
  <si>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</si>
  <si>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</si>
  <si>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</si>
  <si>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</si>
  <si>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</si>
  <si>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</si>
  <si>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</si>
  <si>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</si>
  <si>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</si>
  <si>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</si>
  <si>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</si>
  <si>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</si>
  <si>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</si>
  <si>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</si>
  <si>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</si>
  <si>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</si>
  <si>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</si>
  <si>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</si>
  <si>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</si>
  <si>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</si>
  <si>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</si>
  <si>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</si>
  <si>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</si>
  <si>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</si>
  <si>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</si>
  <si>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</si>
  <si>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</si>
  <si>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</si>
  <si>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</si>
  <si>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</si>
  <si>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</si>
  <si>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</si>
  <si>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</si>
  <si>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</si>
  <si>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</si>
  <si>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</si>
  <si>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</si>
  <si>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</si>
  <si>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</si>
  <si>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</si>
  <si>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</si>
  <si>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</si>
  <si>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</si>
  <si>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</si>
  <si>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</si>
  <si>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</si>
  <si>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</si>
  <si>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</si>
  <si>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</si>
  <si>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</si>
  <si>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</si>
  <si>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</si>
  <si>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</si>
  <si>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</si>
  <si>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</si>
  <si>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</si>
  <si>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</si>
  <si>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</si>
  <si>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</si>
  <si>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</si>
  <si>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</si>
  <si>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</si>
  <si>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</si>
  <si>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</si>
  <si>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</si>
  <si>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</si>
  <si>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</si>
  <si>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</si>
  <si>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</si>
  <si>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</si>
  <si>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</si>
  <si>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</si>
  <si>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</si>
  <si>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</si>
  <si>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</si>
  <si>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</si>
  <si>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</si>
  <si>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</si>
  <si>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</si>
  <si>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</si>
  <si>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</si>
  <si>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</si>
  <si>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</si>
  <si>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</si>
  <si>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</si>
  <si>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</si>
  <si>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</si>
  <si>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</si>
  <si>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</si>
  <si>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</si>
  <si>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</si>
  <si>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</si>
  <si>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</si>
  <si>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</si>
  <si>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</si>
  <si>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</si>
  <si>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</si>
  <si>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</si>
  <si>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</si>
  <si>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</si>
  <si>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</si>
  <si>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</si>
  <si>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</si>
  <si>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</si>
  <si>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</si>
  <si>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</si>
  <si>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</si>
  <si>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</si>
  <si>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</si>
  <si>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</si>
  <si>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</si>
  <si>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</si>
  <si>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</si>
  <si>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</si>
  <si>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</si>
  <si>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</si>
  <si>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</si>
  <si>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</si>
  <si>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</si>
  <si>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</si>
  <si>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</si>
  <si>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</si>
  <si>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</si>
  <si>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</si>
  <si>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</si>
  <si>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</si>
  <si>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</si>
  <si>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</si>
  <si>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</si>
  <si>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</si>
  <si>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</si>
  <si>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</si>
  <si>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</si>
  <si>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</si>
  <si>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</si>
  <si>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</si>
  <si>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</si>
  <si>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</si>
  <si>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</si>
  <si>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</si>
  <si>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</si>
  <si>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</si>
  <si>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</si>
  <si>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</si>
  <si>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</si>
  <si>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</si>
  <si>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</si>
  <si>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</si>
  <si>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</si>
  <si>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</si>
  <si>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</si>
  <si>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</si>
  <si>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</si>
  <si>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</si>
  <si>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</si>
  <si>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</si>
  <si>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</si>
  <si>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</si>
  <si>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</si>
  <si>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</si>
  <si>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</si>
  <si>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</si>
  <si>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</si>
  <si>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</si>
  <si>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</si>
  <si>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</si>
  <si>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</si>
  <si>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</si>
  <si>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</si>
  <si>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</si>
  <si>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</si>
  <si>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</si>
  <si>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</si>
  <si>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</si>
  <si>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</si>
  <si>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</si>
  <si>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</si>
  <si>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</si>
  <si>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</si>
  <si>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</si>
  <si>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</si>
  <si>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</si>
  <si>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</si>
  <si>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</si>
  <si>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</si>
  <si>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</si>
  <si>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</si>
  <si>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</si>
  <si>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</si>
  <si>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</si>
  <si>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</si>
  <si>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</si>
  <si>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</si>
  <si>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</si>
  <si>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</si>
  <si>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</si>
  <si>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</si>
  <si>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</si>
  <si>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</si>
  <si>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</si>
  <si>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</si>
  <si>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</si>
  <si>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</si>
  <si>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</si>
  <si>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</si>
  <si>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</si>
  <si>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</si>
  <si>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</si>
  <si>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</si>
  <si>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</si>
  <si>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</si>
  <si>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</si>
  <si>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</si>
  <si>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</si>
  <si>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</si>
  <si>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</si>
  <si>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</si>
  <si>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</si>
  <si>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</si>
  <si>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</si>
  <si>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</si>
  <si>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</si>
  <si>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</si>
  <si>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</si>
  <si>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</si>
  <si>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</si>
  <si>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</si>
  <si>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</si>
  <si>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</si>
  <si>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</si>
  <si>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</si>
  <si>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</si>
  <si>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</si>
  <si>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</si>
  <si>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</si>
  <si>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</si>
  <si>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</si>
  <si>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</si>
  <si>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</si>
  <si>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</si>
  <si>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</si>
  <si>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</si>
  <si>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</si>
  <si>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</si>
  <si>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</si>
  <si>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</si>
  <si>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</si>
  <si>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</si>
  <si>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</si>
  <si>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</si>
  <si>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</si>
  <si>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</si>
  <si>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</si>
  <si>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</si>
  <si>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</si>
  <si>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</si>
  <si>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</si>
  <si>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</si>
  <si>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</si>
  <si>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</si>
  <si>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</si>
  <si>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</si>
  <si>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</si>
  <si>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</si>
  <si>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</si>
  <si>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</si>
  <si>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</si>
  <si>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</si>
  <si>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</si>
  <si>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</si>
  <si>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</si>
  <si>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</si>
  <si>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</si>
  <si>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</si>
  <si>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</si>
  <si>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</si>
  <si>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</si>
  <si>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</si>
  <si>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</si>
  <si>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</si>
  <si>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</si>
  <si>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</si>
  <si>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</si>
  <si>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</si>
  <si>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</si>
  <si>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</si>
  <si>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</si>
  <si>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</si>
  <si>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</si>
  <si>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</si>
  <si>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</si>
  <si>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</si>
  <si>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</si>
  <si>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</si>
  <si>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</si>
  <si>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</si>
  <si>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</si>
  <si>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</si>
  <si>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</si>
  <si>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</si>
  <si>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</si>
  <si>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</si>
  <si>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</si>
  <si>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</si>
  <si>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</si>
  <si>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</si>
  <si>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</si>
  <si>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</si>
  <si>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</si>
  <si>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</si>
  <si>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</si>
  <si>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</si>
  <si>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</si>
  <si>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</si>
  <si>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</si>
  <si>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</si>
  <si>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</si>
  <si>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</si>
  <si>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</si>
  <si>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</si>
  <si>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</si>
  <si>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</si>
  <si>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</si>
  <si>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</si>
  <si>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</si>
  <si>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</si>
  <si>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</si>
  <si>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</si>
  <si>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</si>
  <si>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</si>
  <si>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</si>
  <si>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</si>
  <si>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</si>
  <si>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</si>
  <si>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</si>
  <si>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</si>
  <si>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</si>
  <si>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</si>
  <si>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</si>
  <si>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</si>
  <si>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</si>
  <si>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</si>
  <si>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</si>
  <si>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</si>
  <si>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</si>
  <si>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</si>
  <si>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</si>
  <si>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</si>
  <si>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</si>
  <si>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</si>
  <si>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</si>
  <si>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</si>
  <si>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</si>
  <si>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</si>
  <si>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</si>
  <si>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</si>
  <si>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</si>
  <si>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</si>
  <si>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</si>
  <si>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</si>
  <si>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</si>
  <si>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</si>
  <si>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</si>
  <si>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</si>
  <si>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</si>
  <si>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</si>
  <si>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</si>
  <si>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</si>
  <si>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</si>
  <si>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</si>
  <si>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</si>
  <si>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</si>
  <si>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</si>
  <si>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</si>
  <si>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</si>
  <si>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</si>
  <si>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</si>
  <si>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</si>
  <si>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</si>
  <si>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</si>
  <si>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</si>
  <si>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</si>
  <si>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</si>
  <si>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</si>
  <si>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</si>
  <si>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</si>
  <si>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</si>
  <si>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</si>
  <si>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</si>
  <si>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</si>
  <si>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</si>
  <si>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</si>
  <si>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</si>
  <si>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</si>
  <si>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</si>
  <si>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</si>
  <si>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</si>
  <si>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</si>
  <si>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</si>
  <si>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</si>
  <si>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</si>
  <si>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</si>
  <si>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</si>
  <si>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</si>
  <si>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</si>
  <si>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</si>
  <si>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</si>
  <si>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</si>
  <si>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</si>
  <si>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</si>
  <si>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</si>
  <si>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</si>
  <si>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</si>
  <si>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</si>
  <si>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</si>
  <si>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</si>
  <si>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</si>
  <si>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</si>
  <si>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</si>
  <si>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</si>
  <si>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</si>
  <si>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</si>
  <si>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</si>
  <si>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</si>
  <si>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</si>
  <si>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</si>
  <si>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</si>
  <si>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</si>
  <si>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</si>
  <si>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</si>
  <si>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</si>
  <si>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</si>
  <si>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</si>
  <si>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</si>
  <si>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</si>
  <si>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</si>
  <si>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</si>
  <si>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</si>
  <si>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</si>
  <si>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</si>
  <si>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</si>
  <si>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</si>
  <si>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</si>
  <si>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</si>
  <si>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</si>
  <si>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</si>
  <si>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</si>
  <si>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</si>
  <si>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</si>
  <si>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</si>
  <si>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</si>
  <si>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</si>
  <si>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</si>
  <si>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</si>
  <si>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</si>
  <si>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</si>
  <si>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</si>
  <si>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</si>
  <si>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</si>
  <si>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</si>
  <si>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</si>
  <si>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</si>
  <si>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</si>
  <si>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</si>
  <si>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</si>
  <si>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</si>
  <si>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</si>
  <si>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</si>
  <si>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</si>
  <si>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</si>
  <si>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</si>
  <si>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</si>
  <si>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</si>
  <si>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</si>
  <si>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</si>
  <si>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</si>
  <si>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</si>
  <si>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</si>
  <si>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</si>
  <si>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</si>
  <si>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</si>
  <si>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</si>
  <si>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</si>
  <si>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</si>
  <si>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</si>
  <si>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</si>
  <si>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</si>
  <si>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</si>
  <si>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</si>
  <si>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</si>
  <si>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</si>
  <si>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</si>
  <si>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</si>
  <si>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</si>
  <si>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</si>
  <si>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</si>
  <si>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</si>
  <si>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</si>
  <si>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</si>
  <si>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</si>
  <si>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</si>
  <si>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</si>
  <si>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</si>
  <si>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</si>
  <si>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</si>
  <si>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</si>
  <si>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</si>
  <si>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</si>
  <si>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</si>
  <si>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</si>
  <si>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</si>
  <si>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</si>
  <si>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</si>
  <si>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</si>
  <si>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</si>
  <si>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</si>
  <si>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</si>
  <si>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</si>
  <si>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</si>
  <si>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</si>
  <si>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</si>
  <si>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</si>
  <si>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</si>
  <si>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</si>
  <si>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</si>
  <si>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</si>
  <si>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</si>
  <si>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</si>
  <si>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</si>
  <si>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</si>
  <si>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</si>
  <si>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</si>
  <si>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</si>
  <si>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</si>
  <si>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</si>
  <si>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</si>
  <si>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</si>
  <si>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</si>
  <si>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</si>
  <si>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</si>
  <si>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</si>
  <si>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</si>
  <si>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</si>
  <si>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</si>
  <si>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</si>
  <si>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</si>
  <si>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</si>
  <si>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</si>
  <si>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</si>
  <si>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</si>
  <si>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</si>
  <si>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</si>
  <si>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</si>
  <si>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</si>
  <si>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</si>
  <si>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</si>
  <si>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</si>
  <si>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</si>
  <si>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</si>
  <si>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</si>
  <si>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</si>
  <si>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</si>
  <si>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</si>
  <si>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</si>
  <si>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</si>
  <si>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</si>
  <si>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</si>
  <si>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</si>
  <si>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</si>
  <si>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</si>
  <si>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</si>
  <si>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</si>
  <si>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</si>
  <si>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</si>
  <si>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</si>
  <si>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</si>
  <si>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</si>
  <si>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</si>
  <si>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</si>
  <si>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</si>
  <si>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</si>
  <si>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</si>
  <si>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</si>
  <si>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</si>
  <si>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</si>
  <si>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</si>
  <si>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</si>
  <si>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</si>
  <si>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</si>
  <si>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</si>
  <si>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</si>
  <si>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</si>
  <si>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</si>
  <si>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</si>
  <si>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</si>
  <si>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</si>
  <si>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</si>
  <si>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</si>
  <si>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</si>
  <si>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</si>
  <si>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</si>
  <si>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</si>
  <si>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</si>
  <si>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</si>
  <si>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</si>
  <si>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</si>
  <si>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</si>
  <si>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</si>
  <si>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</si>
  <si>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</si>
  <si>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</si>
  <si>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</si>
  <si>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</si>
  <si>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</si>
  <si>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</si>
  <si>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</si>
  <si>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</si>
  <si>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</si>
  <si>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</si>
  <si>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</si>
  <si>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</si>
  <si>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</si>
  <si>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</si>
  <si>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</si>
  <si>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</si>
  <si>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</si>
  <si>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</si>
  <si>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</si>
  <si>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</si>
  <si>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</si>
  <si>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</si>
  <si>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</si>
  <si>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</si>
  <si>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</si>
  <si>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</si>
  <si>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</si>
  <si>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</si>
  <si>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</si>
  <si>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</si>
  <si>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</si>
  <si>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</si>
  <si>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</si>
  <si>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</si>
  <si>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</si>
  <si>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</si>
  <si>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</si>
  <si>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</si>
  <si>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</si>
  <si>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</si>
  <si>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</si>
  <si>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</si>
  <si>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</si>
  <si>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</si>
  <si>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</si>
  <si>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</si>
  <si>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</si>
  <si>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</si>
  <si>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</si>
  <si>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</si>
  <si>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</si>
  <si>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</si>
  <si>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</si>
  <si>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</si>
  <si>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</si>
  <si>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</si>
  <si>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</si>
  <si>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</si>
  <si>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</si>
  <si>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</si>
  <si>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</si>
  <si>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</si>
  <si>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</si>
  <si>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</si>
  <si>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</si>
  <si>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</si>
  <si>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</si>
  <si>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</si>
  <si>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</si>
  <si>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</si>
  <si>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</si>
  <si>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</si>
  <si>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</si>
  <si>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</si>
  <si>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</si>
  <si>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</si>
  <si>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</si>
  <si>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</si>
  <si>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</si>
  <si>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</si>
  <si>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</si>
  <si>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</si>
  <si>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</si>
  <si>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</si>
  <si>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</si>
  <si>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</si>
  <si>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</si>
  <si>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</si>
  <si>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</si>
  <si>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</si>
  <si>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</si>
  <si>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</si>
  <si>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</si>
  <si>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</si>
  <si>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</si>
  <si>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</si>
  <si>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</si>
  <si>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</si>
  <si>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</si>
  <si>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</si>
  <si>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</si>
  <si>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</si>
  <si>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</si>
  <si>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</si>
  <si>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</si>
  <si>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</si>
  <si>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</si>
  <si>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</si>
  <si>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</si>
  <si>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</si>
  <si>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</si>
  <si>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</si>
  <si>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</si>
  <si>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</si>
  <si>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</si>
  <si>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</si>
  <si>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</si>
  <si>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</si>
  <si>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</si>
  <si>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</si>
  <si>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</si>
  <si>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</si>
  <si>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</si>
  <si>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</si>
  <si>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</si>
  <si>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</si>
  <si>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</si>
  <si>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</si>
  <si>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</si>
  <si>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</si>
  <si>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</si>
  <si>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</si>
  <si>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</si>
  <si>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</si>
  <si>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</si>
  <si>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</si>
  <si>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</si>
  <si>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</si>
  <si>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</si>
  <si>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</si>
  <si>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</si>
  <si>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</si>
  <si>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</si>
  <si>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</si>
  <si>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</si>
  <si>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</si>
  <si>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</si>
  <si>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</si>
  <si>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</si>
  <si>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</si>
  <si>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</si>
  <si>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</si>
  <si>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</si>
  <si>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</si>
  <si>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</si>
  <si>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</si>
  <si>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</si>
  <si>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</si>
  <si>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</si>
  <si>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</si>
  <si>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</si>
  <si>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</si>
  <si>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</si>
  <si>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</si>
  <si>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</si>
  <si>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</si>
  <si>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</si>
  <si>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</si>
  <si>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</si>
  <si>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</si>
  <si>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</si>
  <si>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</si>
  <si>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</si>
  <si>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</si>
  <si>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</si>
  <si>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</si>
  <si>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</si>
  <si>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</si>
  <si>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</si>
  <si>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</si>
  <si>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</si>
  <si>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</si>
  <si>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</si>
  <si>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</si>
  <si>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</si>
  <si>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</si>
  <si>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</si>
  <si>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</si>
  <si>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</si>
  <si>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</si>
  <si>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</si>
  <si>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</si>
  <si>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</si>
  <si>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</si>
  <si>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</si>
  <si>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</si>
  <si>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</si>
  <si>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</si>
  <si>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</si>
  <si>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</si>
  <si>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</si>
  <si>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</si>
  <si>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</si>
  <si>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</si>
  <si>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</si>
  <si>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</si>
  <si>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</si>
  <si>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</si>
  <si>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</si>
  <si>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</si>
  <si>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</si>
  <si>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</si>
  <si>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</si>
  <si>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</si>
  <si>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</si>
  <si>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</si>
  <si>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</si>
  <si>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</si>
  <si>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</si>
  <si>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</si>
  <si>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</si>
  <si>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</si>
  <si>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</si>
  <si>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</si>
  <si>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</si>
  <si>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</si>
  <si>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</si>
  <si>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</si>
  <si>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</si>
  <si>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</si>
  <si>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</si>
  <si>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</si>
  <si>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</si>
  <si>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</si>
  <si>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</si>
  <si>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</si>
  <si>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</si>
  <si>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</si>
  <si>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</si>
  <si>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</si>
  <si>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</si>
  <si>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</si>
  <si>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</si>
  <si>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</si>
  <si>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</si>
  <si>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</si>
  <si>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</si>
  <si>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</si>
  <si>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</si>
  <si>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</si>
  <si>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</si>
  <si>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</si>
  <si>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</si>
  <si>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</si>
  <si>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</si>
  <si>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</si>
  <si>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</si>
  <si>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</si>
  <si>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</si>
  <si>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</si>
  <si>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</si>
  <si>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</si>
  <si>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</si>
  <si>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</si>
  <si>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</si>
  <si>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</si>
  <si>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</si>
  <si>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</si>
  <si>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</si>
  <si>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</si>
  <si>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</si>
  <si>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</si>
  <si>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</si>
  <si>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</si>
  <si>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</si>
  <si>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</si>
  <si>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</si>
  <si>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</si>
  <si>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</si>
  <si>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</si>
  <si>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</si>
  <si>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</si>
  <si>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</si>
  <si>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</si>
  <si>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</si>
  <si>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</si>
  <si>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</si>
  <si>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</si>
  <si>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</si>
  <si>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</si>
  <si>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</si>
  <si>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</si>
  <si>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</si>
  <si>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</si>
  <si>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</si>
  <si>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</si>
  <si>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</si>
  <si>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</si>
  <si>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</si>
  <si>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</si>
  <si>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</si>
  <si>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</si>
  <si>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</si>
  <si>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</si>
  <si>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</si>
  <si>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</si>
  <si>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</si>
  <si>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</si>
  <si>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</si>
  <si>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</si>
  <si>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</si>
  <si>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</si>
  <si>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</si>
  <si>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</si>
  <si>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</si>
  <si>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</si>
  <si>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</si>
  <si>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</si>
  <si>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</si>
  <si>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</si>
  <si>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</si>
  <si>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</si>
  <si>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</si>
  <si>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</si>
  <si>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</si>
  <si>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</si>
  <si>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</si>
  <si>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</si>
  <si>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</si>
  <si>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</si>
  <si>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</si>
  <si>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</si>
  <si>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</si>
  <si>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</si>
  <si>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</si>
  <si>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</si>
  <si>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</si>
  <si>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</si>
  <si>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</si>
  <si>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</si>
  <si>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</si>
  <si>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</si>
  <si>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</si>
  <si>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</si>
  <si>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</si>
  <si>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</si>
  <si>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</si>
  <si>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</si>
  <si>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</si>
  <si>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</si>
  <si>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</si>
  <si>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</si>
  <si>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</si>
  <si>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</si>
  <si>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</si>
  <si>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</si>
  <si>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</si>
  <si>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</si>
  <si>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</si>
  <si>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</si>
  <si>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</si>
  <si>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</si>
  <si>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</si>
  <si>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</si>
  <si>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</si>
  <si>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</si>
  <si>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</si>
  <si>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</si>
  <si>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</si>
  <si>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</si>
  <si>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</si>
  <si>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</si>
  <si>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</si>
  <si>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</si>
  <si>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</si>
  <si>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</si>
  <si>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</si>
  <si>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</si>
  <si>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</si>
  <si>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</si>
  <si>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</si>
  <si>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</si>
  <si>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</si>
  <si>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</si>
  <si>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</si>
  <si>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</si>
  <si>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</si>
  <si>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</si>
  <si>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</si>
  <si>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</si>
  <si>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</si>
  <si>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</si>
  <si>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</si>
  <si>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</si>
  <si>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</si>
  <si>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</si>
  <si>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</si>
  <si>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</si>
  <si>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</si>
  <si>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</si>
  <si>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</si>
  <si>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</si>
  <si>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</si>
  <si>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</si>
  <si>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</si>
  <si>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</si>
  <si>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</si>
  <si>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</si>
  <si>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</si>
  <si>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</si>
  <si>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</si>
  <si>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</si>
  <si>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</si>
  <si>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</si>
  <si>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</si>
  <si>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</si>
  <si>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</si>
  <si>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</si>
  <si>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</si>
  <si>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</si>
  <si>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</si>
  <si>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</si>
  <si>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</si>
  <si>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</si>
  <si>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</si>
  <si>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</si>
  <si>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</si>
  <si>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</si>
  <si>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</si>
  <si>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</si>
  <si>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</si>
  <si>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</si>
  <si>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</si>
  <si>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</si>
  <si>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</si>
  <si>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</si>
  <si>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</si>
  <si>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</si>
  <si>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</si>
  <si>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</si>
  <si>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</si>
  <si>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</si>
  <si>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</si>
  <si>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</si>
  <si>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</si>
  <si>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</si>
  <si>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</si>
  <si>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</si>
  <si>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</si>
  <si>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</si>
  <si>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</si>
  <si>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</si>
  <si>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</si>
  <si>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</si>
  <si>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</si>
  <si>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</si>
  <si>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</si>
  <si>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</si>
  <si>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</si>
  <si>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</si>
  <si>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</si>
  <si>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</si>
  <si>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</si>
  <si>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</si>
  <si>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</si>
  <si>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</si>
  <si>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</si>
  <si>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</si>
  <si>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</si>
  <si>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</si>
  <si>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</si>
  <si>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</si>
  <si>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</si>
  <si>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</si>
  <si>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</si>
  <si>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</si>
  <si>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</si>
  <si>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</si>
  <si>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</si>
  <si>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</si>
  <si>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</si>
  <si>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</si>
  <si>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</si>
  <si>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</si>
  <si>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</si>
  <si>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</si>
  <si>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</si>
  <si>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</si>
  <si>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</si>
  <si>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</si>
  <si>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</si>
  <si>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</si>
  <si>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</si>
  <si>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</si>
  <si>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</si>
  <si>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</si>
  <si>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</si>
  <si>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</si>
  <si>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</si>
  <si>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</si>
  <si>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</si>
  <si>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</si>
  <si>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</si>
  <si>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</si>
  <si>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</si>
  <si>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</si>
  <si>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</si>
  <si>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</si>
  <si>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</si>
  <si>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</si>
  <si>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</si>
  <si>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</si>
  <si>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</si>
  <si>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</si>
  <si>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</si>
  <si>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</si>
  <si>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</si>
  <si>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</si>
  <si>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</si>
  <si>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</si>
  <si>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</si>
  <si>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</si>
  <si>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</si>
  <si>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</si>
  <si>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</si>
  <si>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</si>
  <si>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</si>
  <si>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</si>
  <si>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</si>
  <si>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</si>
  <si>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</si>
  <si>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</si>
  <si>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</si>
  <si>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</si>
  <si>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</si>
  <si>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</si>
  <si>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</si>
  <si>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</si>
  <si>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</si>
  <si>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</si>
  <si>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</si>
  <si>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</si>
  <si>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</si>
  <si>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</si>
  <si>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</si>
  <si>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</si>
  <si>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</si>
  <si>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</si>
  <si>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</si>
  <si>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</si>
  <si>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</si>
  <si>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</si>
  <si>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</si>
  <si>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</si>
  <si>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</si>
  <si>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</si>
  <si>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</si>
  <si>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</si>
  <si>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</si>
  <si>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</si>
  <si>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</si>
  <si>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</si>
  <si>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</si>
  <si>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</si>
  <si>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</si>
  <si>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</si>
  <si>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</si>
  <si>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</si>
  <si>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</si>
  <si>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</si>
  <si>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</si>
  <si>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</si>
  <si>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</si>
  <si>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</si>
  <si>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</si>
  <si>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</si>
  <si>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</si>
  <si>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</si>
  <si>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</si>
  <si>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</si>
  <si>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</si>
  <si>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</si>
  <si>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</si>
  <si>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</si>
  <si>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</si>
  <si>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</si>
  <si>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</si>
  <si>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</si>
  <si>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</si>
  <si>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</si>
  <si>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</si>
  <si>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</si>
  <si>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</si>
  <si>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</si>
  <si>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</si>
  <si>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</si>
  <si>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</si>
  <si>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</si>
  <si>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</si>
  <si>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</si>
  <si>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</si>
  <si>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</si>
  <si>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</si>
  <si>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</si>
  <si>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</si>
  <si>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</si>
  <si>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</si>
  <si>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</si>
  <si>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</si>
  <si>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</si>
  <si>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</si>
  <si>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</si>
  <si>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</si>
  <si>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</si>
  <si>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</si>
  <si>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</si>
  <si>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</si>
  <si>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</si>
  <si>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</si>
  <si>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</si>
  <si>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</si>
  <si>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</si>
  <si>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</si>
  <si>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</si>
  <si>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</si>
  <si>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</si>
  <si>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</si>
  <si>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</si>
  <si>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</si>
  <si>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</si>
  <si>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</si>
  <si>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</si>
  <si>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</si>
  <si>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</si>
  <si>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</si>
  <si>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</si>
  <si>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</si>
  <si>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</si>
  <si>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</si>
  <si>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</si>
  <si>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</si>
  <si>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</si>
  <si>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</si>
  <si>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</si>
  <si>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</si>
  <si>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</si>
  <si>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</si>
  <si>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</si>
  <si>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</si>
  <si>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</si>
  <si>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</si>
  <si>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</si>
  <si>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</si>
  <si>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</si>
  <si>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</si>
  <si>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</si>
  <si>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</si>
  <si>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</si>
  <si>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</si>
  <si>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</si>
  <si>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</si>
  <si>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</si>
  <si>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</si>
  <si>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</si>
  <si>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</si>
  <si>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</si>
  <si>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</si>
  <si>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</si>
  <si>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</si>
  <si>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</si>
  <si>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</si>
  <si>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</si>
  <si>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</si>
  <si>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</si>
  <si>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</si>
  <si>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</si>
  <si>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</si>
  <si>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</si>
  <si>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</si>
  <si>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</si>
  <si>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</si>
  <si>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</si>
  <si>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</si>
  <si>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</si>
  <si>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</si>
  <si>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</si>
  <si>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</si>
  <si>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</si>
  <si>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</si>
  <si>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</si>
  <si>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</si>
  <si>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</si>
  <si>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</si>
  <si>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</si>
  <si>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</si>
  <si>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</si>
  <si>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</si>
  <si>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</si>
  <si>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</si>
  <si>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</si>
  <si>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</si>
  <si>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</si>
  <si>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</si>
  <si>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</si>
  <si>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</si>
  <si>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</si>
  <si>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</si>
  <si>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</si>
  <si>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</si>
  <si>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</si>
  <si>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</si>
  <si>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</si>
  <si>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</si>
  <si>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</si>
  <si>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</si>
  <si>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</si>
  <si>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</si>
  <si>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</si>
  <si>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</si>
  <si>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</si>
  <si>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</si>
  <si>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</si>
  <si>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</si>
  <si>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</si>
  <si>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</si>
  <si>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</si>
  <si>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</si>
  <si>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</si>
  <si>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</si>
  <si>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</si>
  <si>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</si>
  <si>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</si>
  <si>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</si>
  <si>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</si>
  <si>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</si>
  <si>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</si>
  <si>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</si>
  <si>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</si>
  <si>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</si>
  <si>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</si>
  <si>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</si>
  <si>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</si>
  <si>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</si>
  <si>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</si>
  <si>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</si>
  <si>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</si>
  <si>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</si>
  <si>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</si>
  <si>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</si>
  <si>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</si>
  <si>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</si>
  <si>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</si>
  <si>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</si>
  <si>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</si>
  <si>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</si>
  <si>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</si>
  <si>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</si>
  <si>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</si>
  <si>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</si>
  <si>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</si>
  <si>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</si>
  <si>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</si>
  <si>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</si>
  <si>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</si>
  <si>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</si>
  <si>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</si>
  <si>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</si>
  <si>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</si>
  <si>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</si>
  <si>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</si>
  <si>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</si>
  <si>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</si>
  <si>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</si>
  <si>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</si>
  <si>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</si>
  <si>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</si>
  <si>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</si>
  <si>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</si>
  <si>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</si>
  <si>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</si>
  <si>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</si>
  <si>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</si>
  <si>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</si>
  <si>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</si>
  <si>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</si>
  <si>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</si>
  <si>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</si>
  <si>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</si>
  <si>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</si>
  <si>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</si>
  <si>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</si>
  <si>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</si>
  <si>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</si>
  <si>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</si>
  <si>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</si>
  <si>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</si>
  <si>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</si>
  <si>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</si>
  <si>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</si>
  <si>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</si>
  <si>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</si>
  <si>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</si>
  <si>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</si>
  <si>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</si>
  <si>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</si>
  <si>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</si>
  <si>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</si>
  <si>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</si>
  <si>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</si>
  <si>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</si>
  <si>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</si>
  <si>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</si>
  <si>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</si>
  <si>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</si>
  <si>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</si>
  <si>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</si>
  <si>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</si>
  <si>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</si>
  <si>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</si>
  <si>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</si>
  <si>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</si>
  <si>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</si>
  <si>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</si>
  <si>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</si>
  <si>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</si>
  <si>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</si>
  <si>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</si>
  <si>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</si>
  <si>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</si>
  <si>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</si>
  <si>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</si>
  <si>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</si>
  <si>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</si>
  <si>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</si>
  <si>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</si>
  <si>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</si>
  <si>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</si>
  <si>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</si>
  <si>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</si>
  <si>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</si>
  <si>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</si>
  <si>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</si>
  <si>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</si>
  <si>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</si>
  <si>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</si>
  <si>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</si>
  <si>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</si>
  <si>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</si>
  <si>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</si>
  <si>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</si>
  <si>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</si>
  <si>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</si>
  <si>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</si>
  <si>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</si>
  <si>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</si>
  <si>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</si>
  <si>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</si>
  <si>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</si>
  <si>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</si>
  <si>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</si>
  <si>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</si>
  <si>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</si>
  <si>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</si>
  <si>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</si>
  <si>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</si>
  <si>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</si>
  <si>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</si>
  <si>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</si>
  <si>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</si>
  <si>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</si>
  <si>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</si>
  <si>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</si>
  <si>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</si>
  <si>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</si>
  <si>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</si>
  <si>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</si>
  <si>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</si>
  <si>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</si>
  <si>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</si>
  <si>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</si>
  <si>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</si>
  <si>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</si>
  <si>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</si>
  <si>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</si>
  <si>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</si>
  <si>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</si>
  <si>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</si>
  <si>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</si>
  <si>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</si>
  <si>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</si>
  <si>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</si>
  <si>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</si>
  <si>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</si>
  <si>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</si>
  <si>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</si>
  <si>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</si>
  <si>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</si>
  <si>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</si>
  <si>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</si>
  <si>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</si>
  <si>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</si>
  <si>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</si>
  <si>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</si>
  <si>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</si>
  <si>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</si>
  <si>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</si>
  <si>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</si>
  <si>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</si>
  <si>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</si>
  <si>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</si>
  <si>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</si>
  <si>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</si>
  <si>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</si>
  <si>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</si>
  <si>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</si>
  <si>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</si>
  <si>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</si>
  <si>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</si>
  <si>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</si>
  <si>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</si>
  <si>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</si>
  <si>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</si>
  <si>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</si>
  <si>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</si>
  <si>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</si>
  <si>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</si>
  <si>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</si>
  <si>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</si>
  <si>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</si>
  <si>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</si>
  <si>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</si>
  <si>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</si>
  <si>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</si>
  <si>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</si>
  <si>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</si>
  <si>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</si>
  <si>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</si>
  <si>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</si>
  <si>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</si>
  <si>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</si>
  <si>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</si>
  <si>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</si>
  <si>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</si>
  <si>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</si>
  <si>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</si>
  <si>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</si>
  <si>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</si>
  <si>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</si>
  <si>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</si>
  <si>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</si>
  <si>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</si>
  <si>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</si>
  <si>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</si>
  <si>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</si>
  <si>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</si>
  <si>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</si>
  <si>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</si>
  <si>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</si>
  <si>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</si>
  <si>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</si>
  <si>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</si>
  <si>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</si>
  <si>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</si>
  <si>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</si>
  <si>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</si>
  <si>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</si>
  <si>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</si>
  <si>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</si>
  <si>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</si>
  <si>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</si>
  <si>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</si>
  <si>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</si>
  <si>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</si>
  <si>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</si>
  <si>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</si>
  <si>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</si>
  <si>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</si>
  <si>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</si>
  <si>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</si>
  <si>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</si>
  <si>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</si>
  <si>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</si>
  <si>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</si>
  <si>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</si>
  <si>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</si>
  <si>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</si>
  <si>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</si>
  <si>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</si>
  <si>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</si>
  <si>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</si>
  <si>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</si>
  <si>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</si>
  <si>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</si>
  <si>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</si>
  <si>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</si>
  <si>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</si>
  <si>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</si>
  <si>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</si>
  <si>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</si>
  <si>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</si>
  <si>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</si>
  <si>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</si>
  <si>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</si>
  <si>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</si>
  <si>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</si>
  <si>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</si>
  <si>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</si>
  <si>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</si>
  <si>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</si>
  <si>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</si>
  <si>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</si>
  <si>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</si>
  <si>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</si>
  <si>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</si>
  <si>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</si>
  <si>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</si>
  <si>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</si>
  <si>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</si>
  <si>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</si>
  <si>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</si>
  <si>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</si>
  <si>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</si>
  <si>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</si>
  <si>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</si>
  <si>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</si>
  <si>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</si>
  <si>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</si>
  <si>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</si>
  <si>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</si>
  <si>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</si>
  <si>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</si>
  <si>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</si>
  <si>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</si>
  <si>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</si>
  <si>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</si>
  <si>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</si>
  <si>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</si>
  <si>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</si>
  <si>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</si>
  <si>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</si>
  <si>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</si>
  <si>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</si>
  <si>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</si>
  <si>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</si>
  <si>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</si>
  <si>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</si>
  <si>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</si>
  <si>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</si>
  <si>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</si>
  <si>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</si>
  <si>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</si>
  <si>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</si>
  <si>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</si>
  <si>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</si>
  <si>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</si>
  <si>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</si>
  <si>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</si>
  <si>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</si>
  <si>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</si>
  <si>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</si>
  <si>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</si>
  <si>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</si>
  <si>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</si>
  <si>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</si>
  <si>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</si>
  <si>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</si>
  <si>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</si>
  <si>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</si>
  <si>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</si>
  <si>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</si>
  <si>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</si>
  <si>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</si>
  <si>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</si>
  <si>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</si>
  <si>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</si>
  <si>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</si>
  <si>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</si>
  <si>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</si>
  <si>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</si>
  <si>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</si>
  <si>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</si>
  <si>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</si>
  <si>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</si>
  <si>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</si>
  <si>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</si>
  <si>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</si>
  <si>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</si>
  <si>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</si>
  <si>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</si>
  <si>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</si>
  <si>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</si>
  <si>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</si>
  <si>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</si>
  <si>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</si>
  <si>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</si>
  <si>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</si>
  <si>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</si>
  <si>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</si>
  <si>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</si>
  <si>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</si>
  <si>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</si>
  <si>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</si>
  <si>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</si>
  <si>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</si>
  <si>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</si>
  <si>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</si>
  <si>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</si>
  <si>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</si>
  <si>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</si>
  <si>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</si>
  <si>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</si>
  <si>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</si>
  <si>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</si>
  <si>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</si>
  <si>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</si>
  <si>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</si>
  <si>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</si>
  <si>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</si>
  <si>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</si>
  <si>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</si>
  <si>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</si>
  <si>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</si>
  <si>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</si>
  <si>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</si>
  <si>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</si>
  <si>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</si>
  <si>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</si>
  <si>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</si>
  <si>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</si>
  <si>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</si>
  <si>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</si>
  <si>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</si>
  <si>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</si>
  <si>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</si>
  <si>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</si>
  <si>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</si>
  <si>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</si>
  <si>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</si>
  <si>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</si>
  <si>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</si>
  <si>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</si>
  <si>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</si>
  <si>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</si>
  <si>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</si>
  <si>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</si>
  <si>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</si>
  <si>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</si>
  <si>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</si>
  <si>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</si>
  <si>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</si>
  <si>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</si>
  <si>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</si>
  <si>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</si>
  <si>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</si>
  <si>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</si>
  <si>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</si>
  <si>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</si>
  <si>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</si>
  <si>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</si>
  <si>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</si>
  <si>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</si>
  <si>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</si>
  <si>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</si>
  <si>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</si>
  <si>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</si>
  <si>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</si>
  <si>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</si>
  <si>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</si>
  <si>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</si>
  <si>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</si>
  <si>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</si>
  <si>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</si>
  <si>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</si>
  <si>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</si>
  <si>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</si>
  <si>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</si>
  <si>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</si>
  <si>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</si>
  <si>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</si>
  <si>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</si>
  <si>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</si>
  <si>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</si>
  <si>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</si>
  <si>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</si>
  <si>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</si>
  <si>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</si>
  <si>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</si>
  <si>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</si>
  <si>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</si>
  <si>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</si>
  <si>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</si>
  <si>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</si>
  <si>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</si>
  <si>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</si>
  <si>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</si>
  <si>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</si>
  <si>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</si>
  <si>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</si>
  <si>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</si>
  <si>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</si>
  <si>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</si>
  <si>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</si>
  <si>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</si>
  <si>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</si>
  <si>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</si>
  <si>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</si>
  <si>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</si>
  <si>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</si>
  <si>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</si>
  <si>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</si>
  <si>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</si>
  <si>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</si>
  <si>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</si>
  <si>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</si>
  <si>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</si>
  <si>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</si>
  <si>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</si>
  <si>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</si>
  <si>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</si>
  <si>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</si>
  <si>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</si>
  <si>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</si>
  <si>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</si>
  <si>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</si>
  <si>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</si>
  <si>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</si>
  <si>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</si>
  <si>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</si>
  <si>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</si>
  <si>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</si>
  <si>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</si>
  <si>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</si>
  <si>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</si>
  <si>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</si>
  <si>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</si>
  <si>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</si>
  <si>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</si>
  <si>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</si>
  <si>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</si>
  <si>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</si>
  <si>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</si>
  <si>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</si>
  <si>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</si>
  <si>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</si>
  <si>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</si>
  <si>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</si>
  <si>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</si>
  <si>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</si>
  <si>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</si>
  <si>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</si>
  <si>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</si>
  <si>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</si>
  <si>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</si>
  <si>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</si>
  <si>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</si>
  <si>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</si>
  <si>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</si>
  <si>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</si>
  <si>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</si>
  <si>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</si>
  <si>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</si>
  <si>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</si>
  <si>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</si>
  <si>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</si>
  <si>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</si>
  <si>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</si>
  <si>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</si>
  <si>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</si>
  <si>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</si>
  <si>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</si>
  <si>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</si>
  <si>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</si>
  <si>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</si>
  <si>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</si>
  <si>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</si>
  <si>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</si>
  <si>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</si>
  <si>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</si>
  <si>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</si>
  <si>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</si>
  <si>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</si>
  <si>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</si>
  <si>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</si>
  <si>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</si>
  <si>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</si>
  <si>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</si>
  <si>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</si>
  <si>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</si>
  <si>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</si>
  <si>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</si>
  <si>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</si>
  <si>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</si>
  <si>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</si>
  <si>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</si>
  <si>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</si>
  <si>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</si>
  <si>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</si>
  <si>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</si>
  <si>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</si>
  <si>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</si>
  <si>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</si>
  <si>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</si>
  <si>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</si>
  <si>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</si>
  <si>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</si>
  <si>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</si>
  <si>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</si>
  <si>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</si>
  <si>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</si>
  <si>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</si>
  <si>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</si>
  <si>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</si>
  <si>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</si>
  <si>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</si>
  <si>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</si>
  <si>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</si>
  <si>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</si>
  <si>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</si>
  <si>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</si>
  <si>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</si>
  <si>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</si>
  <si>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</si>
  <si>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</si>
  <si>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</si>
  <si>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</si>
  <si>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</si>
  <si>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</si>
  <si>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</si>
  <si>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</si>
  <si>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</si>
  <si>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</si>
  <si>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</si>
  <si>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</si>
  <si>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</si>
  <si>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</si>
  <si>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</si>
  <si>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</si>
  <si>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</si>
  <si>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</si>
  <si>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</si>
  <si>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</si>
  <si>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</si>
  <si>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</si>
  <si>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</si>
  <si>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</si>
  <si>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</si>
  <si>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</si>
  <si>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</si>
  <si>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</si>
  <si>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</si>
  <si>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</si>
  <si>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</si>
  <si>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</si>
  <si>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</si>
  <si>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</si>
  <si>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</si>
  <si>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</si>
  <si>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</si>
  <si>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</si>
  <si>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</si>
  <si>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</si>
  <si>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</si>
  <si>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</si>
  <si>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</si>
  <si>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</si>
  <si>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</si>
  <si>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</si>
  <si>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</si>
  <si>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</si>
  <si>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</si>
  <si>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</si>
  <si>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</si>
  <si>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</si>
  <si>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</si>
  <si>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</si>
  <si>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</si>
  <si>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</si>
  <si>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</si>
  <si>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</si>
  <si>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</si>
  <si>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</si>
  <si>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</si>
  <si>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</si>
  <si>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</si>
  <si>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</si>
  <si>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</si>
  <si>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</si>
  <si>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</si>
  <si>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</si>
  <si>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</si>
  <si>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</si>
  <si>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</si>
  <si>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</si>
  <si>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</si>
  <si>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</si>
  <si>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</si>
  <si>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</si>
  <si>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</si>
  <si>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</si>
  <si>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</si>
  <si>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</si>
  <si>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</si>
  <si>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</si>
  <si>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</si>
  <si>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</si>
  <si>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</si>
  <si>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</si>
  <si>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</si>
  <si>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</si>
  <si>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</si>
  <si>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</si>
  <si>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</si>
  <si>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</si>
  <si>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</si>
  <si>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</si>
  <si>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</si>
  <si>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</si>
  <si>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</si>
  <si>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</si>
  <si>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</si>
  <si>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</si>
  <si>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</si>
  <si>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</si>
  <si>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</si>
  <si>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</si>
  <si>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</si>
  <si>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</si>
  <si>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</si>
  <si>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</si>
  <si>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</si>
  <si>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</si>
  <si>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</si>
  <si>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</si>
  <si>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</si>
  <si>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</si>
  <si>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</si>
  <si>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</si>
  <si>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</si>
  <si>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</si>
  <si>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</si>
  <si>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</si>
  <si>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</si>
  <si>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</si>
  <si>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</si>
  <si>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</si>
  <si>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</si>
  <si>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</si>
  <si>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</si>
  <si>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</si>
  <si>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</si>
  <si>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</si>
  <si>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</si>
  <si>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</si>
  <si>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</si>
  <si>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</si>
  <si>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</si>
  <si>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</si>
  <si>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</si>
  <si>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</si>
  <si>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</si>
  <si>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</si>
  <si>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</si>
  <si>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</si>
  <si>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</si>
  <si>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</si>
  <si>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</si>
  <si>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</si>
  <si>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</si>
  <si>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</si>
  <si>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</si>
  <si>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</si>
  <si>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</si>
  <si>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</si>
  <si>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</si>
  <si>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</si>
  <si>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</si>
  <si>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</si>
  <si>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</si>
  <si>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</si>
  <si>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</si>
  <si>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</si>
  <si>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</si>
  <si>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</si>
  <si>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</si>
  <si>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</si>
  <si>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</si>
  <si>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</si>
  <si>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</si>
  <si>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</si>
  <si>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</si>
  <si>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</si>
  <si>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</si>
  <si>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</si>
  <si>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</si>
  <si>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</si>
  <si>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</si>
  <si>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</si>
  <si>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</si>
  <si>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</si>
  <si>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</si>
  <si>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</si>
  <si>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</si>
  <si>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</si>
  <si>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</si>
  <si>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</si>
  <si>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</si>
  <si>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</si>
  <si>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</si>
  <si>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</si>
  <si>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</si>
  <si>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</si>
  <si>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</si>
  <si>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</si>
  <si>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</si>
  <si>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</si>
  <si>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</si>
  <si>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</si>
  <si>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</si>
  <si>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</si>
  <si>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</si>
  <si>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</si>
  <si>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</si>
  <si>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</si>
  <si>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</si>
  <si>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</si>
  <si>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</si>
  <si>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</si>
  <si>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</si>
  <si>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</si>
  <si>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</si>
  <si>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</si>
  <si>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</si>
  <si>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</si>
  <si>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</si>
  <si>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</si>
  <si>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</si>
  <si>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</si>
  <si>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</si>
  <si>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</si>
  <si>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</si>
  <si>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</si>
  <si>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</si>
  <si>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</si>
  <si>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</si>
  <si>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</si>
  <si>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</si>
  <si>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</si>
  <si>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</si>
  <si>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</si>
  <si>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</si>
  <si>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</si>
  <si>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</si>
  <si>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</si>
  <si>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</si>
  <si>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</si>
  <si>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</si>
  <si>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</si>
  <si>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</si>
  <si>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</si>
  <si>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</si>
  <si>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</si>
  <si>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</si>
  <si>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</si>
  <si>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</si>
  <si>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</si>
  <si>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</si>
  <si>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</si>
  <si>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</si>
  <si>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</si>
  <si>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</si>
  <si>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</si>
  <si>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</si>
  <si>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</si>
  <si>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</si>
  <si>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</si>
  <si>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</si>
  <si>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</si>
  <si>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</si>
  <si>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</si>
  <si>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</si>
  <si>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</si>
  <si>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</si>
  <si>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</si>
  <si>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</si>
  <si>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</si>
  <si>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</si>
  <si>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</si>
  <si>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</si>
  <si>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</si>
  <si>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</si>
  <si>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</si>
  <si>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</si>
  <si>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</si>
  <si>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</si>
  <si>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</si>
  <si>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</si>
  <si>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</si>
  <si>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</si>
  <si>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</si>
  <si>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</si>
  <si>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</si>
  <si>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</si>
  <si>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</si>
  <si>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</si>
  <si>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</si>
  <si>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</si>
  <si>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</si>
  <si>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</si>
  <si>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</si>
  <si>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</si>
  <si>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</si>
  <si>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</si>
  <si>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</si>
  <si>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</si>
  <si>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</si>
  <si>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</si>
  <si>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</si>
  <si>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</si>
  <si>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</si>
  <si>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</si>
  <si>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</si>
  <si>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</si>
  <si>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</si>
  <si>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</si>
  <si>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</si>
  <si>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</si>
  <si>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</si>
  <si>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</si>
  <si>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</si>
  <si>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</si>
  <si>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</si>
  <si>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</si>
  <si>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</si>
  <si>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</si>
  <si>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</si>
  <si>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</si>
  <si>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</si>
  <si>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</si>
  <si>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</si>
  <si>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</si>
  <si>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</si>
  <si>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</si>
  <si>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</si>
  <si>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</si>
  <si>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</si>
  <si>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</si>
  <si>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</si>
  <si>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</si>
  <si>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</si>
  <si>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</si>
  <si>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</si>
  <si>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</si>
  <si>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</si>
  <si>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</si>
  <si>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</si>
  <si>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</si>
  <si>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</si>
  <si>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</si>
  <si>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</si>
  <si>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</si>
  <si>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</si>
  <si>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</si>
  <si>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</si>
  <si>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</si>
  <si>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</si>
  <si>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</si>
  <si>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</si>
  <si>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</si>
  <si>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</si>
  <si>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</si>
  <si>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</si>
  <si>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</si>
  <si>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</si>
  <si>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</si>
  <si>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</si>
  <si>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</si>
  <si>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</si>
  <si>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</si>
  <si>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</si>
  <si>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</si>
  <si>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</si>
  <si>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</si>
  <si>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</si>
  <si>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</si>
  <si>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</si>
  <si>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</si>
  <si>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</si>
  <si>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</si>
  <si>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</si>
  <si>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</si>
  <si>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</si>
  <si>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</si>
  <si>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</si>
  <si>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</si>
  <si>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</si>
  <si>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</si>
  <si>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</si>
  <si>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</si>
  <si>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</si>
  <si>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</si>
  <si>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</si>
  <si>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</si>
  <si>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</si>
  <si>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</si>
  <si>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</si>
  <si>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</si>
  <si>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</si>
  <si>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</si>
  <si>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</si>
  <si>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</si>
  <si>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</si>
  <si>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</si>
  <si>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</si>
  <si>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</si>
  <si>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</si>
  <si>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</si>
  <si>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</si>
  <si>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</si>
  <si>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</si>
  <si>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</si>
  <si>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</si>
  <si>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</si>
  <si>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</si>
  <si>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</si>
  <si>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</si>
  <si>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</si>
  <si>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</si>
  <si>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</si>
  <si>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</si>
  <si>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</si>
  <si>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</si>
  <si>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</si>
  <si>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</si>
  <si>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</si>
  <si>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</si>
  <si>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</si>
  <si>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</si>
  <si>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</si>
  <si>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</si>
  <si>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</si>
  <si>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</si>
  <si>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</si>
  <si>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</si>
  <si>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</si>
  <si>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</si>
  <si>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</si>
  <si>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</si>
  <si>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</si>
  <si>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</si>
  <si>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</si>
  <si>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</si>
  <si>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</si>
  <si>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</si>
  <si>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</si>
  <si>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</si>
  <si>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</si>
  <si>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</si>
  <si>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</si>
  <si>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</si>
  <si>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</si>
  <si>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</si>
  <si>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</si>
  <si>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</si>
  <si>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</si>
  <si>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</si>
  <si>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</si>
  <si>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</si>
  <si>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</si>
  <si>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</si>
  <si>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</si>
  <si>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</si>
  <si>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</si>
  <si>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</si>
  <si>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</si>
  <si>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</si>
  <si>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</si>
  <si>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</si>
  <si>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</si>
  <si>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</si>
  <si>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</si>
  <si>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</si>
  <si>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</si>
  <si>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</si>
  <si>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</si>
  <si>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</si>
  <si>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</si>
  <si>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</si>
  <si>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</si>
  <si>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</si>
  <si>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</si>
  <si>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</si>
  <si>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</si>
  <si>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</si>
  <si>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</si>
  <si>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</si>
  <si>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</si>
  <si>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</si>
  <si>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</si>
  <si>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</si>
  <si>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</si>
  <si>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</si>
  <si>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</si>
  <si>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</si>
  <si>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</si>
  <si>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</si>
  <si>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</si>
  <si>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</si>
  <si>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</si>
  <si>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</si>
  <si>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</si>
  <si>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</si>
  <si>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</si>
  <si>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</si>
  <si>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</si>
  <si>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</si>
  <si>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</si>
  <si>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</si>
  <si>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</si>
  <si>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</si>
  <si>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</si>
  <si>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</si>
  <si>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</si>
  <si>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</si>
  <si>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</si>
  <si>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</si>
  <si>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</si>
  <si>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</si>
  <si>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</si>
  <si>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</si>
  <si>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</si>
  <si>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</si>
  <si>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</si>
  <si>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</si>
  <si>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</si>
  <si>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</si>
  <si>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</si>
  <si>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</si>
  <si>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</si>
  <si>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</si>
  <si>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</si>
  <si>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</si>
  <si>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</si>
  <si>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</si>
  <si>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</si>
  <si>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</si>
  <si>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</si>
  <si>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</si>
  <si>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</si>
  <si>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</si>
  <si>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</si>
  <si>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</si>
  <si>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</si>
  <si>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</si>
  <si>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</si>
  <si>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</si>
  <si>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</si>
  <si>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</si>
  <si>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</si>
  <si>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</si>
  <si>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</si>
  <si>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</si>
  <si>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</si>
  <si>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</si>
  <si>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</si>
  <si>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</si>
  <si>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</si>
  <si>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</si>
  <si>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</si>
  <si>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</si>
  <si>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</si>
  <si>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</si>
  <si>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</si>
  <si>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</si>
  <si>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</si>
  <si>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</si>
  <si>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</si>
  <si>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</si>
  <si>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</si>
  <si>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</si>
  <si>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</si>
  <si>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</si>
  <si>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</si>
  <si>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</si>
  <si>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</si>
  <si>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</si>
  <si>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</si>
  <si>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</si>
  <si>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</si>
  <si>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</si>
  <si>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</si>
  <si>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</si>
  <si>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</si>
  <si>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</si>
  <si>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</si>
  <si>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</si>
  <si>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</si>
  <si>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</si>
  <si>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</si>
  <si>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</si>
  <si>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</si>
  <si>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</si>
  <si>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</si>
  <si>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</si>
  <si>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</si>
  <si>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</si>
  <si>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</si>
  <si>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</si>
  <si>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</si>
  <si>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</si>
  <si>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</si>
  <si>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</si>
  <si>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</si>
  <si>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</si>
  <si>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</si>
  <si>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</si>
  <si>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</si>
  <si>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</si>
  <si>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</si>
  <si>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</si>
  <si>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</si>
  <si>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</si>
  <si>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</si>
  <si>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</si>
  <si>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</si>
  <si>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</si>
  <si>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</si>
  <si>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</si>
  <si>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</si>
  <si>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</si>
  <si>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</si>
  <si>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</si>
  <si>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</si>
  <si>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</si>
  <si>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</si>
  <si>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</si>
  <si>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</si>
  <si>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</si>
  <si>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</si>
  <si>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</si>
  <si>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</si>
  <si>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</si>
  <si>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</si>
  <si>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</si>
  <si>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</si>
  <si>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</si>
  <si>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</si>
  <si>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</si>
  <si>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</si>
  <si>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</si>
  <si>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</si>
  <si>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</si>
  <si>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</si>
  <si>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</si>
  <si>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</si>
  <si>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</si>
  <si>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</si>
  <si>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</si>
  <si>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</si>
  <si>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</si>
  <si>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</si>
  <si>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</si>
  <si>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</si>
  <si>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</si>
  <si>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</si>
  <si>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</si>
  <si>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</si>
  <si>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</si>
  <si>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</si>
  <si>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</si>
  <si>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</si>
  <si>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</si>
  <si>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</si>
  <si>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</si>
  <si>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</si>
  <si>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</si>
  <si>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</si>
  <si>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</si>
  <si>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</si>
  <si>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</si>
  <si>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</si>
  <si>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</si>
  <si>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</si>
  <si>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</si>
  <si>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</si>
  <si>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</si>
  <si>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</si>
  <si>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</si>
  <si>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</si>
  <si>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</si>
  <si>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</si>
  <si>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</si>
  <si>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</si>
  <si>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</si>
  <si>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</si>
  <si>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</si>
  <si>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</si>
  <si>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</si>
  <si>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</si>
  <si>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</si>
  <si>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</si>
  <si>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</si>
  <si>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</si>
  <si>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</si>
  <si>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</si>
  <si>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</si>
  <si>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</si>
  <si>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</si>
  <si>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</si>
  <si>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</si>
  <si>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</si>
  <si>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</si>
  <si>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</si>
  <si>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</si>
  <si>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</si>
  <si>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</si>
  <si>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</si>
  <si>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</si>
  <si>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</si>
  <si>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</si>
  <si>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</si>
  <si>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</si>
  <si>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</si>
  <si>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</si>
  <si>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</si>
  <si>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</si>
  <si>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</si>
  <si>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</si>
  <si>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</si>
  <si>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</si>
  <si>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</si>
  <si>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</si>
  <si>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</si>
  <si>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</si>
  <si>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</si>
  <si>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</si>
  <si>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</si>
  <si>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</si>
  <si>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</si>
  <si>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</si>
  <si>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</si>
  <si>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</si>
  <si>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</si>
  <si>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</si>
  <si>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</si>
  <si>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</si>
  <si>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</si>
  <si>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</si>
  <si>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</si>
  <si>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</si>
  <si>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</si>
  <si>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</si>
  <si>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</si>
  <si>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</si>
  <si>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</si>
  <si>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</si>
  <si>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</si>
  <si>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</si>
  <si>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</si>
  <si>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</si>
  <si>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</si>
  <si>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</si>
  <si>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</si>
  <si>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</si>
  <si>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</si>
  <si>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</si>
  <si>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</si>
  <si>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</si>
  <si>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</si>
  <si>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</si>
  <si>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</si>
  <si>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</si>
  <si>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</si>
  <si>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</si>
  <si>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</si>
  <si>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</si>
  <si>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</si>
  <si>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</si>
  <si>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</si>
  <si>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</si>
  <si>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</si>
  <si>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</si>
  <si>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</si>
  <si>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</si>
  <si>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</si>
  <si>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</si>
  <si>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</si>
  <si>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</si>
  <si>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</si>
  <si>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</si>
  <si>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</si>
  <si>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</si>
  <si>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</si>
  <si>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</si>
  <si>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</si>
  <si>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</si>
  <si>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</si>
  <si>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</si>
  <si>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</si>
  <si>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</si>
  <si>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</si>
  <si>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</si>
  <si>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</si>
  <si>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</si>
  <si>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</si>
  <si>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</si>
  <si>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</si>
  <si>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</si>
  <si>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</si>
  <si>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</si>
  <si>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</si>
  <si>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</si>
  <si>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</si>
  <si>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</si>
  <si>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</si>
  <si>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</si>
  <si>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</si>
  <si>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</si>
  <si>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</si>
  <si>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</si>
  <si>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</si>
  <si>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</si>
  <si>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</si>
  <si>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</si>
  <si>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</si>
  <si>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</si>
  <si>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</si>
  <si>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</si>
  <si>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</si>
  <si>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</si>
  <si>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</si>
  <si>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</si>
  <si>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</si>
  <si>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</si>
  <si>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</si>
  <si>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</si>
  <si>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</si>
  <si>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</si>
  <si>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</si>
  <si>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</si>
  <si>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</si>
  <si>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</si>
  <si>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</si>
  <si>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</si>
  <si>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</si>
  <si>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</si>
  <si>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</si>
  <si>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</si>
  <si>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</si>
  <si>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</si>
  <si>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</si>
  <si>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</si>
  <si>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</si>
  <si>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</si>
  <si>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</si>
  <si>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</si>
  <si>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</si>
  <si>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</si>
  <si>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</si>
  <si>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</si>
  <si>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</si>
  <si>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</si>
  <si>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</si>
  <si>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</si>
  <si>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</si>
  <si>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</si>
  <si>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</si>
  <si>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</si>
  <si>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</si>
  <si>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</si>
  <si>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</si>
  <si>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</si>
  <si>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</si>
  <si>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</si>
  <si>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</si>
  <si>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</si>
  <si>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</si>
  <si>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</si>
  <si>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</si>
  <si>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</si>
  <si>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</si>
  <si>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</si>
  <si>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</si>
  <si>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</si>
  <si>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</si>
  <si>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</si>
  <si>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</si>
  <si>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</si>
  <si>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</si>
  <si>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</si>
  <si>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</si>
  <si>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</si>
  <si>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</si>
  <si>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</si>
  <si>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</si>
  <si>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</si>
  <si>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</si>
  <si>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</si>
  <si>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</si>
  <si>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</si>
  <si>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</si>
  <si>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</si>
  <si>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</si>
  <si>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</si>
  <si>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</si>
  <si>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</si>
  <si>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</si>
  <si>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</si>
  <si>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</si>
  <si>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</si>
  <si>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</si>
  <si>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</si>
  <si>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</si>
  <si>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</si>
  <si>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</si>
  <si>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</si>
  <si>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</si>
  <si>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</si>
  <si>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</si>
  <si>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</si>
  <si>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</si>
  <si>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</si>
  <si>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</si>
  <si>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</si>
  <si>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</si>
  <si>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</si>
  <si>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</si>
  <si>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</si>
  <si>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</si>
  <si>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</si>
  <si>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</si>
  <si>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</si>
  <si>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</si>
  <si>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</si>
  <si>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</si>
  <si>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</si>
  <si>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</si>
  <si>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</si>
  <si>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</si>
  <si>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</si>
  <si>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</si>
  <si>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</si>
  <si>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</si>
  <si>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</si>
  <si>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</si>
  <si>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</si>
  <si>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</si>
  <si>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</si>
  <si>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</si>
  <si>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</si>
  <si>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</si>
  <si>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</si>
  <si>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</si>
  <si>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</si>
  <si>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</si>
  <si>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</si>
  <si>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</si>
  <si>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</si>
  <si>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</si>
  <si>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</si>
  <si>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</si>
  <si>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</si>
  <si>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</si>
  <si>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</si>
  <si>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</si>
  <si>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</si>
  <si>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</si>
  <si>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</si>
  <si>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</si>
  <si>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</si>
  <si>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</si>
  <si>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</si>
  <si>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</si>
  <si>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</si>
  <si>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</si>
  <si>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</si>
  <si>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</si>
  <si>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</si>
  <si>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</si>
  <si>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</si>
  <si>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</si>
  <si>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</si>
  <si>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</si>
  <si>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</si>
  <si>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</si>
  <si>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</si>
  <si>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</si>
  <si>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</si>
  <si>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</si>
  <si>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</si>
  <si>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</si>
  <si>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</si>
  <si>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</si>
  <si>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</si>
  <si>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</si>
  <si>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</si>
  <si>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</si>
  <si>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</si>
  <si>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</si>
  <si>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</si>
  <si>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</si>
  <si>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</si>
  <si>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</si>
  <si>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</si>
  <si>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</si>
  <si>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</si>
  <si>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</si>
  <si>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</si>
  <si>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</si>
  <si>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</si>
  <si>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</si>
  <si>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</si>
  <si>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</si>
  <si>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</si>
  <si>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</si>
  <si>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</si>
  <si>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</si>
  <si>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</si>
  <si>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</si>
  <si>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</si>
  <si>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</si>
  <si>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</si>
  <si>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</si>
  <si>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</si>
  <si>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</si>
  <si>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</si>
  <si>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</si>
  <si>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</si>
  <si>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</si>
  <si>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</si>
  <si>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</si>
  <si>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</si>
  <si>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</si>
  <si>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</si>
  <si>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</si>
  <si>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</si>
  <si>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</si>
  <si>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</si>
  <si>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</si>
  <si>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</si>
  <si>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</si>
  <si>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</si>
  <si>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</si>
  <si>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</si>
  <si>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</si>
  <si>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</si>
  <si>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</si>
  <si>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</si>
  <si>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</si>
  <si>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</si>
  <si>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</si>
  <si>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</si>
  <si>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</si>
  <si>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</si>
  <si>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</si>
  <si>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</si>
  <si>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</si>
  <si>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</si>
  <si>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</si>
  <si>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</si>
  <si>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</si>
  <si>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</si>
  <si>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</si>
  <si>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</si>
  <si>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</si>
  <si>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</si>
  <si>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</si>
  <si>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</si>
  <si>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</si>
  <si>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</si>
  <si>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</si>
  <si>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</si>
  <si>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</si>
  <si>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</si>
  <si>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</si>
  <si>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</si>
  <si>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</si>
  <si>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</si>
  <si>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</si>
  <si>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</si>
  <si>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</si>
  <si>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</si>
  <si>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</si>
  <si>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</si>
  <si>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</si>
  <si>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</si>
  <si>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</si>
  <si>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</si>
  <si>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</si>
  <si>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</si>
  <si>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</si>
  <si>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</si>
  <si>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</si>
  <si>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</si>
  <si>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</si>
  <si>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</si>
  <si>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</si>
  <si>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</si>
  <si>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</si>
  <si>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</si>
  <si>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</si>
  <si>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</si>
  <si>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</si>
  <si>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</si>
  <si>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</si>
  <si>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</si>
  <si>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</si>
  <si>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</si>
  <si>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</si>
  <si>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</si>
  <si>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</si>
  <si>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</si>
  <si>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</si>
  <si>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</si>
  <si>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</si>
  <si>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</si>
  <si>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</si>
  <si>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</si>
  <si>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</si>
  <si>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</si>
  <si>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</si>
  <si>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</si>
  <si>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</si>
  <si>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</si>
  <si>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</si>
  <si>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</si>
  <si>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</si>
  <si>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</si>
  <si>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</si>
  <si>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</si>
  <si>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</si>
  <si>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</si>
  <si>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</si>
  <si>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</si>
  <si>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</si>
  <si>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</si>
  <si>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</si>
  <si>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</si>
  <si>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</si>
  <si>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</si>
  <si>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</si>
  <si>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</si>
  <si>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</si>
  <si>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</si>
  <si>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</si>
  <si>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</si>
  <si>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</si>
  <si>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</si>
  <si>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</si>
  <si>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</si>
  <si>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</si>
  <si>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</si>
  <si>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</si>
  <si>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</si>
  <si>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</si>
  <si>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</si>
  <si>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</si>
  <si>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</si>
  <si>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</si>
  <si>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</si>
  <si>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</si>
  <si>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</si>
  <si>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</si>
  <si>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</si>
  <si>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</si>
  <si>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</si>
  <si>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</si>
  <si>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</si>
  <si>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</si>
  <si>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</si>
  <si>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</si>
  <si>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</si>
  <si>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</si>
  <si>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</si>
  <si>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</si>
  <si>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</si>
  <si>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</si>
  <si>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</si>
  <si>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</si>
  <si>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</si>
  <si>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</si>
  <si>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</si>
  <si>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</si>
  <si>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</si>
  <si>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</si>
  <si>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</si>
  <si>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</si>
  <si>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</si>
  <si>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</si>
  <si>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</si>
  <si>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</si>
  <si>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</si>
  <si>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</si>
  <si>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</si>
  <si>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</si>
  <si>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</si>
  <si>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</si>
  <si>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</si>
  <si>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</si>
  <si>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</si>
  <si>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</si>
  <si>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</si>
  <si>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</si>
  <si>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</si>
  <si>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</si>
  <si>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</si>
  <si>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</si>
  <si>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</si>
  <si>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</si>
  <si>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</si>
  <si>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</si>
  <si>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</si>
  <si>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</si>
  <si>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</si>
  <si>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</si>
  <si>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</si>
  <si>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</si>
  <si>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</si>
  <si>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</si>
  <si>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</si>
  <si>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</si>
  <si>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</si>
  <si>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</si>
  <si>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</si>
  <si>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</si>
  <si>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</si>
  <si>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</si>
  <si>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</si>
  <si>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</si>
  <si>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</si>
  <si>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</si>
  <si>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</si>
  <si>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</si>
  <si>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</si>
  <si>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</si>
  <si>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</si>
  <si>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</si>
  <si>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</si>
  <si>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</si>
  <si>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</si>
  <si>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</si>
  <si>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</si>
  <si>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</si>
  <si>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</si>
  <si>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</si>
  <si>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</si>
  <si>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</si>
  <si>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</si>
  <si>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</si>
  <si>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</si>
  <si>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</si>
  <si>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</si>
  <si>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</si>
  <si>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</si>
  <si>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</si>
  <si>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</si>
  <si>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</si>
  <si>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</si>
  <si>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</si>
  <si>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</si>
  <si>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</si>
  <si>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</si>
  <si>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</si>
  <si>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</si>
  <si>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</si>
  <si>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</si>
  <si>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</si>
  <si>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</si>
  <si>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</si>
  <si>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</si>
  <si>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</si>
  <si>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</si>
  <si>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</si>
  <si>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</si>
  <si>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</si>
  <si>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</si>
  <si>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</si>
  <si>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</si>
  <si>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</si>
  <si>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</si>
  <si>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</si>
  <si>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</si>
  <si>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</si>
  <si>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</si>
  <si>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</si>
  <si>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</si>
  <si>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</si>
  <si>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</si>
  <si>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</si>
  <si>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</si>
  <si>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</si>
  <si>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</si>
  <si>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</si>
  <si>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</si>
  <si>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</si>
  <si>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</si>
  <si>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</si>
  <si>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</si>
  <si>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</si>
  <si>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</si>
  <si>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</si>
  <si>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</si>
  <si>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</si>
  <si>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</si>
  <si>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</si>
  <si>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</si>
  <si>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</si>
  <si>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</si>
  <si>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</si>
  <si>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</si>
  <si>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</si>
  <si>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</si>
  <si>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</si>
  <si>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</si>
  <si>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</si>
  <si>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</si>
  <si>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</si>
  <si>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</si>
  <si>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</si>
  <si>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</si>
  <si>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</si>
  <si>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</si>
  <si>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</si>
  <si>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</si>
  <si>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</si>
  <si>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</si>
  <si>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</si>
  <si>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</si>
  <si>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</si>
  <si>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</si>
  <si>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</si>
  <si>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</si>
  <si>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</si>
  <si>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</si>
  <si>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</si>
  <si>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</si>
  <si>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</si>
  <si>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</si>
  <si>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</si>
  <si>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</si>
  <si>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</si>
  <si>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</si>
  <si>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</si>
  <si>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</si>
  <si>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</si>
  <si>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</si>
  <si>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</si>
  <si>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</si>
  <si>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</si>
  <si>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</si>
  <si>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</si>
  <si>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</si>
  <si>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</si>
  <si>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</si>
  <si>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</si>
  <si>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</si>
  <si>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</si>
  <si>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</si>
  <si>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</si>
  <si>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</si>
  <si>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</si>
  <si>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</si>
  <si>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</si>
  <si>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</si>
  <si>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</si>
  <si>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</si>
  <si>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</si>
  <si>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</si>
  <si>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</si>
  <si>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</si>
  <si>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</si>
  <si>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</si>
  <si>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</si>
  <si>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</si>
  <si>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</si>
  <si>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</si>
  <si>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</si>
  <si>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</si>
  <si>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</si>
  <si>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</si>
  <si>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</si>
  <si>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</si>
  <si>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</si>
  <si>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</si>
  <si>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</si>
  <si>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</si>
  <si>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</si>
  <si>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</si>
  <si>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</si>
  <si>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</si>
  <si>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</si>
  <si>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</si>
  <si>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</si>
  <si>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</si>
  <si>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</si>
  <si>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</si>
  <si>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</si>
  <si>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</si>
  <si>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</si>
  <si>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</si>
  <si>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</si>
  <si>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</si>
  <si>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</si>
  <si>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</si>
  <si>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</si>
  <si>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</si>
  <si>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</si>
  <si>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</si>
  <si>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</si>
  <si>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</si>
  <si>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</si>
  <si>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</si>
  <si>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</si>
  <si>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</si>
  <si>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</si>
  <si>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</si>
  <si>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</si>
  <si>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</si>
  <si>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</si>
  <si>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</si>
  <si>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</si>
  <si>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</si>
  <si>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</si>
  <si>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</si>
  <si>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</si>
  <si>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</si>
  <si>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</si>
  <si>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</si>
  <si>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</si>
  <si>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</si>
  <si>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</si>
  <si>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</si>
  <si>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</si>
  <si>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</si>
  <si>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</si>
  <si>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</si>
  <si>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</si>
  <si>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</si>
  <si>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</si>
  <si>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</si>
  <si>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</si>
  <si>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</si>
  <si>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</si>
  <si>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</si>
  <si>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</si>
  <si>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</si>
  <si>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</si>
  <si>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</si>
  <si>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</si>
  <si>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</si>
  <si>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</si>
  <si>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</si>
  <si>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</si>
  <si>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</si>
  <si>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</si>
  <si>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</si>
  <si>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</si>
  <si>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</si>
  <si>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</si>
  <si>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</si>
  <si>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</si>
  <si>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</si>
  <si>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</si>
  <si>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</si>
  <si>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</si>
  <si>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</si>
  <si>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</si>
  <si>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</si>
  <si>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</si>
  <si>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</si>
  <si>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</si>
  <si>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</si>
  <si>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</si>
  <si>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</si>
  <si>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</si>
  <si>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</si>
  <si>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</si>
  <si>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</si>
  <si>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</si>
  <si>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</si>
  <si>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</si>
  <si>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</si>
  <si>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</si>
  <si>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</si>
  <si>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</si>
  <si>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</si>
  <si>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</si>
  <si>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</si>
  <si>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</si>
  <si>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</si>
  <si>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</si>
  <si>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</si>
  <si>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</si>
  <si>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</si>
  <si>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</si>
  <si>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</si>
  <si>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</si>
  <si>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</si>
  <si>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</si>
  <si>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</si>
  <si>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</si>
  <si>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</si>
  <si>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</si>
  <si>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</si>
  <si>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</si>
  <si>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</si>
  <si>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</si>
  <si>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</si>
  <si>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</si>
  <si>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</si>
  <si>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</si>
  <si>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</si>
  <si>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</si>
  <si>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</si>
  <si>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</si>
  <si>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</si>
  <si>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</si>
  <si>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</si>
  <si>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</si>
  <si>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</si>
  <si>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</si>
  <si>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</si>
  <si>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</si>
  <si>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</si>
  <si>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</si>
  <si>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</si>
  <si>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</si>
  <si>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</si>
  <si>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</si>
  <si>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</si>
  <si>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</si>
  <si>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</si>
  <si>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</si>
  <si>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</si>
  <si>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</si>
  <si>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</si>
  <si>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</si>
  <si>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</si>
  <si>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</si>
  <si>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</si>
  <si>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</si>
  <si>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</si>
  <si>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</si>
  <si>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</si>
  <si>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</si>
  <si>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</si>
  <si>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</si>
  <si>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</si>
  <si>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</si>
  <si>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</si>
  <si>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</si>
  <si>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</si>
  <si>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</si>
  <si>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</si>
  <si>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</si>
  <si>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</si>
  <si>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</si>
  <si>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</si>
  <si>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</si>
  <si>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</si>
  <si>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</si>
  <si>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</si>
  <si>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</si>
  <si>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</si>
  <si>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</si>
  <si>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</si>
  <si>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</si>
  <si>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</si>
  <si>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</si>
  <si>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</si>
  <si>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</si>
  <si>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</si>
  <si>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</si>
  <si>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</si>
  <si>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</si>
  <si>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</si>
  <si>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</si>
  <si>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</si>
  <si>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</si>
  <si>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</si>
  <si>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</si>
  <si>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</si>
  <si>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</si>
  <si>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</si>
  <si>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</si>
  <si>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</si>
  <si>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</si>
  <si>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</si>
  <si>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</si>
  <si>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</si>
  <si>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</si>
  <si>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</si>
  <si>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</si>
  <si>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</si>
  <si>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</si>
  <si>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</si>
  <si>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</si>
  <si>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</si>
  <si>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</si>
  <si>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</si>
  <si>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</si>
  <si>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</si>
  <si>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</si>
  <si>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</si>
  <si>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</si>
  <si>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</si>
  <si>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</si>
  <si>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</si>
  <si>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</si>
  <si>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</si>
  <si>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</si>
  <si>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</si>
  <si>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</si>
  <si>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</si>
  <si>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</si>
  <si>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</si>
  <si>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</si>
  <si>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</si>
  <si>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</si>
  <si>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</si>
  <si>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</si>
  <si>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</si>
  <si>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</si>
  <si>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</si>
  <si>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</si>
  <si>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</si>
  <si>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</si>
  <si>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</si>
  <si>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</si>
  <si>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</si>
  <si>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</si>
  <si>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</si>
  <si>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</si>
  <si>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</si>
  <si>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</si>
  <si>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</si>
  <si>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</si>
  <si>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</si>
  <si>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</si>
  <si>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</si>
  <si>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</si>
  <si>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</si>
  <si>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</si>
  <si>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</si>
  <si>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</si>
  <si>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</si>
  <si>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</si>
  <si>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</si>
  <si>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</si>
  <si>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</si>
  <si>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</si>
  <si>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</si>
  <si>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</si>
  <si>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</si>
  <si>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</si>
  <si>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</si>
  <si>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</si>
  <si>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</si>
  <si>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</si>
  <si>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</si>
  <si>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</si>
  <si>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</si>
  <si>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</si>
  <si>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</si>
  <si>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</si>
  <si>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</si>
  <si>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</si>
  <si>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</si>
  <si>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</si>
  <si>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</si>
  <si>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</si>
  <si>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</si>
  <si>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</si>
  <si>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</si>
  <si>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</si>
  <si>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</si>
  <si>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</si>
  <si>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</si>
  <si>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</si>
  <si>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</si>
  <si>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</si>
  <si>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</si>
  <si>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</si>
  <si>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</si>
  <si>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</si>
  <si>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</si>
  <si>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</si>
  <si>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</si>
  <si>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</si>
  <si>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</si>
  <si>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</si>
  <si>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</si>
  <si>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</si>
  <si>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</si>
  <si>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</si>
  <si>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</si>
  <si>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</si>
  <si>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</si>
  <si>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</si>
  <si>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</si>
  <si>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</si>
  <si>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</si>
  <si>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</si>
  <si>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</si>
  <si>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</si>
  <si>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</si>
  <si>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</si>
  <si>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</si>
  <si>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</si>
  <si>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</si>
  <si>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</si>
  <si>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</si>
  <si>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</si>
  <si>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</si>
  <si>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</si>
  <si>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</si>
  <si>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</si>
  <si>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</si>
  <si>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</si>
  <si>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</si>
  <si>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</si>
  <si>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</si>
  <si>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</si>
  <si>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</si>
  <si>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</si>
  <si>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</si>
  <si>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</si>
  <si>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</si>
  <si>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</si>
  <si>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</si>
  <si>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</si>
  <si>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</si>
  <si>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</si>
  <si>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</si>
  <si>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</si>
  <si>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</si>
  <si>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</si>
  <si>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</si>
  <si>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</si>
  <si>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</si>
  <si>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</si>
  <si>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</si>
  <si>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</si>
  <si>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</si>
  <si>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</si>
  <si>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</si>
  <si>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</si>
  <si>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</si>
  <si>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</si>
  <si>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</si>
  <si>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</si>
  <si>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</si>
  <si>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</si>
  <si>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</si>
  <si>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</si>
  <si>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</si>
  <si>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</si>
  <si>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</si>
  <si>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</si>
  <si>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</si>
  <si>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</si>
  <si>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</si>
  <si>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</si>
  <si>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</si>
  <si>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</si>
  <si>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</si>
  <si>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</si>
  <si>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</si>
  <si>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</si>
  <si>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</si>
  <si>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</si>
  <si>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</si>
  <si>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</si>
  <si>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</si>
  <si>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</si>
  <si>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</si>
  <si>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</si>
  <si>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</si>
  <si>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</si>
  <si>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</si>
  <si>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</si>
  <si>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</si>
  <si>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</si>
  <si>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</si>
  <si>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</si>
  <si>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</si>
  <si>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</si>
  <si>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</si>
  <si>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</si>
  <si>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</si>
  <si>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</si>
  <si>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</si>
  <si>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</si>
  <si>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</si>
  <si>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</si>
  <si>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</si>
  <si>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</si>
  <si>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</si>
  <si>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</si>
  <si>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</si>
  <si>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</si>
  <si>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</si>
  <si>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</si>
  <si>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</si>
  <si>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</si>
  <si>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</si>
  <si>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</si>
  <si>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</si>
  <si>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</si>
  <si>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</si>
  <si>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</si>
  <si>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</si>
  <si>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</si>
  <si>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</si>
  <si>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</si>
  <si>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</si>
  <si>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</si>
  <si>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</si>
  <si>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</si>
  <si>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</si>
  <si>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</si>
  <si>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</si>
  <si>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</si>
  <si>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</si>
  <si>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</si>
  <si>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</si>
  <si>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</si>
  <si>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</si>
  <si>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</si>
  <si>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</si>
  <si>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</si>
  <si>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</si>
  <si>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</si>
  <si>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</si>
  <si>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</si>
  <si>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</si>
  <si>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</si>
  <si>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</si>
  <si>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</si>
  <si>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</si>
  <si>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</si>
  <si>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</si>
  <si>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</si>
  <si>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</si>
  <si>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</si>
  <si>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</si>
  <si>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</si>
  <si>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</si>
  <si>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</si>
  <si>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</si>
  <si>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</si>
  <si>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</si>
  <si>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</si>
  <si>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</si>
  <si>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</si>
  <si>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</si>
  <si>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</si>
  <si>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</si>
  <si>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</si>
  <si>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</si>
  <si>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</si>
  <si>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</si>
  <si>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</si>
  <si>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</si>
  <si>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</si>
  <si>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</si>
  <si>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</si>
  <si>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</si>
  <si>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</si>
  <si>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</si>
  <si>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</si>
  <si>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</si>
  <si>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</si>
  <si>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</si>
  <si>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</si>
  <si>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</si>
  <si>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</si>
  <si>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</si>
  <si>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</si>
  <si>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</si>
  <si>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</si>
  <si>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</si>
  <si>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</si>
  <si>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</si>
  <si>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</si>
  <si>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</si>
  <si>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</si>
  <si>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</si>
  <si>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</si>
  <si>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</si>
  <si>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</si>
  <si>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</si>
  <si>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</si>
  <si>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</si>
  <si>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</si>
  <si>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</si>
  <si>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</si>
  <si>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</si>
  <si>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</si>
  <si>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</si>
  <si>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</si>
  <si>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</si>
  <si>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</si>
  <si>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</si>
  <si>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</si>
  <si>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</si>
  <si>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</si>
  <si>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</si>
  <si>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</si>
  <si>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</si>
  <si>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</si>
  <si>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</si>
  <si>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</si>
  <si>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</si>
  <si>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</si>
  <si>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</si>
  <si>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</si>
  <si>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</si>
  <si>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</si>
  <si>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</si>
  <si>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</si>
  <si>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</si>
  <si>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</si>
  <si>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</si>
  <si>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</si>
  <si>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</si>
  <si>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</si>
  <si>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</si>
  <si>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</si>
  <si>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</si>
  <si>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</si>
  <si>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</si>
  <si>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</si>
  <si>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</si>
  <si>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</si>
  <si>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</si>
  <si>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</si>
  <si>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</si>
  <si>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</si>
  <si>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</si>
  <si>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</si>
  <si>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</si>
  <si>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</si>
  <si>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</si>
  <si>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</si>
  <si>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</si>
  <si>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</si>
  <si>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</si>
  <si>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</si>
  <si>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</si>
  <si>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</si>
  <si>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</si>
  <si>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</si>
  <si>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</si>
  <si>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</si>
  <si>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</si>
  <si>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</si>
  <si>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</si>
  <si>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</si>
  <si>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</si>
  <si>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</si>
  <si>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</si>
  <si>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</si>
  <si>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</si>
  <si>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</si>
  <si>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</si>
  <si>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</si>
  <si>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</si>
  <si>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</si>
  <si>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</si>
  <si>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</si>
  <si>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</si>
  <si>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</si>
  <si>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</si>
  <si>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</si>
  <si>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</si>
  <si>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</si>
  <si>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</si>
  <si>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</si>
  <si>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</si>
  <si>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</si>
  <si>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</si>
  <si>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</si>
  <si>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</si>
  <si>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</si>
  <si>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</si>
  <si>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</si>
  <si>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</si>
  <si>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</si>
  <si>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</si>
  <si>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</si>
  <si>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</si>
  <si>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</si>
  <si>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</si>
  <si>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</si>
  <si>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</si>
  <si>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</si>
  <si>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</si>
  <si>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</si>
  <si>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</si>
  <si>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</si>
  <si>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</si>
  <si>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</si>
  <si>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</si>
  <si>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</si>
  <si>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</si>
  <si>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</si>
  <si>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</si>
  <si>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</si>
  <si>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</si>
  <si>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</si>
  <si>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</si>
  <si>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</si>
  <si>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</si>
  <si>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</si>
  <si>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</si>
  <si>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</si>
  <si>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</si>
  <si>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</si>
  <si>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</si>
  <si>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</si>
  <si>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</si>
  <si>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</si>
  <si>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</si>
  <si>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</si>
  <si>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</si>
  <si>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</si>
  <si>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</si>
  <si>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</si>
  <si>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</si>
  <si>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</si>
  <si>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</si>
  <si>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</si>
  <si>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</si>
  <si>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</si>
  <si>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</si>
  <si>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</si>
  <si>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</si>
  <si>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</si>
  <si>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</si>
  <si>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</si>
  <si>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</si>
  <si>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</si>
  <si>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</si>
  <si>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</si>
  <si>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</si>
  <si>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</si>
  <si>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</si>
  <si>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</si>
  <si>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</si>
  <si>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</si>
  <si>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</si>
  <si>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</si>
  <si>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</si>
  <si>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</si>
  <si>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</si>
  <si>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</si>
  <si>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</si>
  <si>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</si>
  <si>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</si>
  <si>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</si>
  <si>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</si>
  <si>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</si>
  <si>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</si>
  <si>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</si>
  <si>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</si>
  <si>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</si>
  <si>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</si>
  <si>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</si>
  <si>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</si>
  <si>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</si>
  <si>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</si>
  <si>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</si>
  <si>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</si>
  <si>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</si>
  <si>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</si>
  <si>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</si>
  <si>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</si>
  <si>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</si>
  <si>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</si>
  <si>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</si>
  <si>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</si>
  <si>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</si>
  <si>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</si>
  <si>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</si>
  <si>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</si>
  <si>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</si>
  <si>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</si>
  <si>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</si>
  <si>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</si>
  <si>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</si>
  <si>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</si>
  <si>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</si>
  <si>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</si>
  <si>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</si>
  <si>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</si>
  <si>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</si>
  <si>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</si>
  <si>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</si>
  <si>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</si>
  <si>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</si>
  <si>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</si>
  <si>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</si>
  <si>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</si>
  <si>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</si>
  <si>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</si>
  <si>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</si>
  <si>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</si>
  <si>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</si>
  <si>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</si>
  <si>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</si>
  <si>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</si>
  <si>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</si>
  <si>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</si>
  <si>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</si>
  <si>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</si>
  <si>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</si>
  <si>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</si>
  <si>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</si>
  <si>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</si>
  <si>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</si>
  <si>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</si>
  <si>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</si>
  <si>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</si>
  <si>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</si>
  <si>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</si>
  <si>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</si>
  <si>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</si>
  <si>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</si>
  <si>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</si>
  <si>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</si>
  <si>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</si>
  <si>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</si>
  <si>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</si>
  <si>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</si>
  <si>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</si>
  <si>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</si>
  <si>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</si>
  <si>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</si>
  <si>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</si>
  <si>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</si>
  <si>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</si>
  <si>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</si>
  <si>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</si>
  <si>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</si>
  <si>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</si>
  <si>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</si>
  <si>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</si>
  <si>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</si>
  <si>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</si>
  <si>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</si>
  <si>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</si>
  <si>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</si>
  <si>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</si>
  <si>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</si>
  <si>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</si>
  <si>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</si>
  <si>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</si>
  <si>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</si>
  <si>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</si>
  <si>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</si>
  <si>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</si>
  <si>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</si>
  <si>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</si>
  <si>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</si>
  <si>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</si>
  <si>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</si>
  <si>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</si>
  <si>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</si>
  <si>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</si>
  <si>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</si>
  <si>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</si>
  <si>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</si>
  <si>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</si>
  <si>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</si>
  <si>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</si>
  <si>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</si>
  <si>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</si>
  <si>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</si>
  <si>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</si>
  <si>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</si>
  <si>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</si>
  <si>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</si>
  <si>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</si>
  <si>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</si>
  <si>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</si>
  <si>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</si>
  <si>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</si>
  <si>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</si>
  <si>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</si>
  <si>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</si>
  <si>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</si>
  <si>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</si>
  <si>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</si>
  <si>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</si>
  <si>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</si>
  <si>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</si>
  <si>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</si>
  <si>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</si>
  <si>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</si>
  <si>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</si>
  <si>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</si>
  <si>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</si>
  <si>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</si>
  <si>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</si>
  <si>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</si>
  <si>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</si>
  <si>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</si>
  <si>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</si>
  <si>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</si>
  <si>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</si>
  <si>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</si>
  <si>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</si>
  <si>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</si>
  <si>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</si>
  <si>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</si>
  <si>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</si>
  <si>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</si>
  <si>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</si>
  <si>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</si>
  <si>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</si>
  <si>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</si>
  <si>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</si>
  <si>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</si>
  <si>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</si>
  <si>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</si>
  <si>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</si>
  <si>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</si>
  <si>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</si>
  <si>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</si>
  <si>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</si>
  <si>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</si>
  <si>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</si>
  <si>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</si>
  <si>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</si>
  <si>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</si>
  <si>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</si>
  <si>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</si>
  <si>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</si>
  <si>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</si>
  <si>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</si>
  <si>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</si>
  <si>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</si>
  <si>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</si>
  <si>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</si>
  <si>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</si>
  <si>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</si>
  <si>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</si>
  <si>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</si>
  <si>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</si>
  <si>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</si>
  <si>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</si>
  <si>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</si>
  <si>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</si>
  <si>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</si>
  <si>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</si>
  <si>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</si>
  <si>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</si>
  <si>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</si>
  <si>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</si>
  <si>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</si>
  <si>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</si>
  <si>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</si>
  <si>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</si>
  <si>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</si>
  <si>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</si>
  <si>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</si>
  <si>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</si>
  <si>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</si>
  <si>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</si>
  <si>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</si>
  <si>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</si>
  <si>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</si>
  <si>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</si>
  <si>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</si>
  <si>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</si>
  <si>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</si>
  <si>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</si>
  <si>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</si>
  <si>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</si>
  <si>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</si>
  <si>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</si>
  <si>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</si>
  <si>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</si>
  <si>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</si>
  <si>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</si>
  <si>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</si>
  <si>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</si>
  <si>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</si>
  <si>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</si>
  <si>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</si>
  <si>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</si>
  <si>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</si>
  <si>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</si>
  <si>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</si>
  <si>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</si>
  <si>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</si>
  <si>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</si>
  <si>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</si>
  <si>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</si>
  <si>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</si>
  <si>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</si>
  <si>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</si>
  <si>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</si>
  <si>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</si>
  <si>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</si>
  <si>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</si>
  <si>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</si>
  <si>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</si>
  <si>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</si>
  <si>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</si>
  <si>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</si>
  <si>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</si>
  <si>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</si>
  <si>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</si>
  <si>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</si>
  <si>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</si>
  <si>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</si>
  <si>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</si>
  <si>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</si>
  <si>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</si>
  <si>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</si>
  <si>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</si>
  <si>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</si>
  <si>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</si>
  <si>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</si>
  <si>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</si>
  <si>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</si>
  <si>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</si>
  <si>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</si>
  <si>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</si>
  <si>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</si>
  <si>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</si>
  <si>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</si>
  <si>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</si>
  <si>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</si>
  <si>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</si>
  <si>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</si>
  <si>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</si>
  <si>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</si>
  <si>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</si>
  <si>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</si>
  <si>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</si>
  <si>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</si>
  <si>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</si>
  <si>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</si>
  <si>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</si>
  <si>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</si>
  <si>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</si>
  <si>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</si>
  <si>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</si>
  <si>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</si>
  <si>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</si>
  <si>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</si>
  <si>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</si>
  <si>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</si>
  <si>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</si>
  <si>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</si>
  <si>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</si>
  <si>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</si>
  <si>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</si>
  <si>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</si>
  <si>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</si>
  <si>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</si>
  <si>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</si>
  <si>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</si>
  <si>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</si>
  <si>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</si>
  <si>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</si>
  <si>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</si>
  <si>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</si>
  <si>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</si>
  <si>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</si>
  <si>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</si>
  <si>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</si>
  <si>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</si>
  <si>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</si>
  <si>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</si>
  <si>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</si>
  <si>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</si>
  <si>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</si>
  <si>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</si>
  <si>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</si>
  <si>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</si>
  <si>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</si>
  <si>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</si>
  <si>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</si>
  <si>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</si>
  <si>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</si>
  <si>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</si>
  <si>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</si>
  <si>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</si>
  <si>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</si>
  <si>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</si>
  <si>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</si>
  <si>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</si>
  <si>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</si>
  <si>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</si>
  <si>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</si>
  <si>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</si>
  <si>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</si>
  <si>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</si>
  <si>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</si>
  <si>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</si>
  <si>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</si>
  <si>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</si>
  <si>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</si>
  <si>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</si>
  <si>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</si>
  <si>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</si>
  <si>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</si>
  <si>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</si>
  <si>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</si>
  <si>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</si>
  <si>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</si>
  <si>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</si>
  <si>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</si>
  <si>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</si>
  <si>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</si>
  <si>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</si>
  <si>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</si>
  <si>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</si>
  <si>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</si>
  <si>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</si>
  <si>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</si>
  <si>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</si>
  <si>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</si>
  <si>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</si>
  <si>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</si>
  <si>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</si>
  <si>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</si>
  <si>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</si>
  <si>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</si>
  <si>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</si>
  <si>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</si>
  <si>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</si>
  <si>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</si>
  <si>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</si>
  <si>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</si>
  <si>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</si>
  <si>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</si>
  <si>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</si>
  <si>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</si>
  <si>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</si>
  <si>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</si>
  <si>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</si>
  <si>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</si>
  <si>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</si>
  <si>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</si>
  <si>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</si>
  <si>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</si>
  <si>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</si>
  <si>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</si>
  <si>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</si>
  <si>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</si>
  <si>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</si>
  <si>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</si>
  <si>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</si>
  <si>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</si>
  <si>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</si>
  <si>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</si>
  <si>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</si>
  <si>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</si>
  <si>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</si>
  <si>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</si>
  <si>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</si>
  <si>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</si>
  <si>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</si>
  <si>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</si>
  <si>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</si>
  <si>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</si>
  <si>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</si>
  <si>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</si>
  <si>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</si>
  <si>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</si>
  <si>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</si>
  <si>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</si>
  <si>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</si>
  <si>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</si>
  <si>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</si>
  <si>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</si>
  <si>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</si>
  <si>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</si>
  <si>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</si>
  <si>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</si>
  <si>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</si>
  <si>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</si>
  <si>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</si>
  <si>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</si>
  <si>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</si>
  <si>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</si>
  <si>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</si>
  <si>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</si>
  <si>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</si>
  <si>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</si>
  <si>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</si>
  <si>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</si>
  <si>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</si>
  <si>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</si>
  <si>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</si>
  <si>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</si>
  <si>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</si>
  <si>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</si>
  <si>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</si>
  <si>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</si>
  <si>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</si>
  <si>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</si>
  <si>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</si>
  <si>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</si>
  <si>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</si>
  <si>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</si>
  <si>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</si>
  <si>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</si>
  <si>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</si>
  <si>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</si>
  <si>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</si>
  <si>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</si>
  <si>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</si>
  <si>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</si>
  <si>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</si>
  <si>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</si>
  <si>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</si>
  <si>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</si>
  <si>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</si>
  <si>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</si>
  <si>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</si>
  <si>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</si>
  <si>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</si>
  <si>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</si>
  <si>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</si>
  <si>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</si>
  <si>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</si>
  <si>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</si>
  <si>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</si>
  <si>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</si>
  <si>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</si>
  <si>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</si>
  <si>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</si>
  <si>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</si>
  <si>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</si>
  <si>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</si>
  <si>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</si>
  <si>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</si>
  <si>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</si>
  <si>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</si>
  <si>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</si>
  <si>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</si>
  <si>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</si>
  <si>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</si>
  <si>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</si>
  <si>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</si>
  <si>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</si>
  <si>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</si>
  <si>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</si>
  <si>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</si>
  <si>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</si>
  <si>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</si>
  <si>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</si>
  <si>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</si>
  <si>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</si>
  <si>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</si>
  <si>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</si>
  <si>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</si>
  <si>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</si>
  <si>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</si>
  <si>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</si>
  <si>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</si>
  <si>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</si>
  <si>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</si>
  <si>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</si>
  <si>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</si>
  <si>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</si>
  <si>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</si>
  <si>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</si>
  <si>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</si>
  <si>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</si>
  <si>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</si>
  <si>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</si>
  <si>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</si>
  <si>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</si>
  <si>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</si>
  <si>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</si>
  <si>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</si>
  <si>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</si>
  <si>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</si>
  <si>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</si>
  <si>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</si>
  <si>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</si>
  <si>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</si>
  <si>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</si>
  <si>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</si>
  <si>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</si>
  <si>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</si>
  <si>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</si>
  <si>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</si>
  <si>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</si>
  <si>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</si>
  <si>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</si>
  <si>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</si>
  <si>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</si>
  <si>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</si>
  <si>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</si>
  <si>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</si>
  <si>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</si>
  <si>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</si>
  <si>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</si>
  <si>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</si>
  <si>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</si>
  <si>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</si>
  <si>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</si>
  <si>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</si>
  <si>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</si>
  <si>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</si>
  <si>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</si>
  <si>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</si>
  <si>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</si>
  <si>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</si>
  <si>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</si>
  <si>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</si>
  <si>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</si>
  <si>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</si>
  <si>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</si>
  <si>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</si>
  <si>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</si>
  <si>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</si>
  <si>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</si>
  <si>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</si>
  <si>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</si>
  <si>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</si>
  <si>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</si>
  <si>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</si>
  <si>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</si>
  <si>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</si>
  <si>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</si>
  <si>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</si>
  <si>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</si>
  <si>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</si>
  <si>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</si>
  <si>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</si>
  <si>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</si>
  <si>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</si>
  <si>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</si>
  <si>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</si>
  <si>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</si>
  <si>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</si>
  <si>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</si>
  <si>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</si>
  <si>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</si>
  <si>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</si>
  <si>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</si>
  <si>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</si>
  <si>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</si>
  <si>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</si>
  <si>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</si>
  <si>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</si>
  <si>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</si>
  <si>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</si>
  <si>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</si>
  <si>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</si>
  <si>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</si>
  <si>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</si>
  <si>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</si>
  <si>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</si>
  <si>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</si>
  <si>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</si>
  <si>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</si>
  <si>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</si>
  <si>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</si>
  <si>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</si>
  <si>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</si>
  <si>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</si>
  <si>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</si>
  <si>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</si>
  <si>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</si>
  <si>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</si>
  <si>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</si>
  <si>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</si>
  <si>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</si>
  <si>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</si>
  <si>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</si>
  <si>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</si>
  <si>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</si>
  <si>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</si>
  <si>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</si>
  <si>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</si>
  <si>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</si>
  <si>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</si>
  <si>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</si>
  <si>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</si>
  <si>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</si>
  <si>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</si>
  <si>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</si>
  <si>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</si>
  <si>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</si>
  <si>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</si>
  <si>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</si>
  <si>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</si>
  <si>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</si>
  <si>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</si>
  <si>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</si>
  <si>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</si>
  <si>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</si>
  <si>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</si>
  <si>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</si>
  <si>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</si>
  <si>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</si>
  <si>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</si>
  <si>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</si>
  <si>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</si>
  <si>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</si>
  <si>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</si>
  <si>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</si>
  <si>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</si>
  <si>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</si>
  <si>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</si>
  <si>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</si>
  <si>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</si>
  <si>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</si>
  <si>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</si>
  <si>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</si>
  <si>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</si>
  <si>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</si>
  <si>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</si>
  <si>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</si>
  <si>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</si>
  <si>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</si>
  <si>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</si>
  <si>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</si>
  <si>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</si>
  <si>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</si>
  <si>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</si>
  <si>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</si>
  <si>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</si>
  <si>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</si>
  <si>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</si>
  <si>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</si>
  <si>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</si>
  <si>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</si>
  <si>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</si>
  <si>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</si>
  <si>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</si>
  <si>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</si>
  <si>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</si>
  <si>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</si>
  <si>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</si>
  <si>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</si>
  <si>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</si>
  <si>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</si>
  <si>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</si>
  <si>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</si>
  <si>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</si>
  <si>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</si>
  <si>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</si>
  <si>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</si>
  <si>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</si>
  <si>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</si>
  <si>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</si>
  <si>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</si>
  <si>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</si>
  <si>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</si>
  <si>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</si>
  <si>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</si>
  <si>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</si>
  <si>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</si>
  <si>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</si>
  <si>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</si>
  <si>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</si>
  <si>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</si>
  <si>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</si>
  <si>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</si>
  <si>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</si>
  <si>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</si>
  <si>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</si>
  <si>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</si>
  <si>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</si>
  <si>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</si>
  <si>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</si>
  <si>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</si>
  <si>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</si>
  <si>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</si>
  <si>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</si>
  <si>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</si>
  <si>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</si>
  <si>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</si>
  <si>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</si>
  <si>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</si>
  <si>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</si>
  <si>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</si>
  <si>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</si>
  <si>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</si>
  <si>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</si>
  <si>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</si>
  <si>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</si>
  <si>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</si>
  <si>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</si>
  <si>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</si>
  <si>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</si>
  <si>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</si>
  <si>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</si>
  <si>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</si>
  <si>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</si>
  <si>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</si>
  <si>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</si>
  <si>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</si>
  <si>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</si>
  <si>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</si>
  <si>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</si>
  <si>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</si>
  <si>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</si>
  <si>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</si>
  <si>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</si>
  <si>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</si>
  <si>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</si>
  <si>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</si>
  <si>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</si>
  <si>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</si>
  <si>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</si>
  <si>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</si>
  <si>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</si>
  <si>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</si>
  <si>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</si>
  <si>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</si>
  <si>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</si>
  <si>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</si>
  <si>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</si>
  <si>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</si>
  <si>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</si>
  <si>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</si>
  <si>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</si>
  <si>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</si>
  <si>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</si>
  <si>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</si>
  <si>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</si>
  <si>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</si>
  <si>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</si>
  <si>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</si>
  <si>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</si>
  <si>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</si>
  <si>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</si>
  <si>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</si>
  <si>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</si>
  <si>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</si>
  <si>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</si>
  <si>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</si>
  <si>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</si>
  <si>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</si>
  <si>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</si>
  <si>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</si>
  <si>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</si>
  <si>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</si>
  <si>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</si>
  <si>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</si>
  <si>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</si>
  <si>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</si>
  <si>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</si>
  <si>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</si>
  <si>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</si>
  <si>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</si>
  <si>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</si>
  <si>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</si>
  <si>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</si>
  <si>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</si>
  <si>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</si>
  <si>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</si>
  <si>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</si>
  <si>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</si>
  <si>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</si>
  <si>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</si>
  <si>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</si>
  <si>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</si>
  <si>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</si>
  <si>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</si>
  <si>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</si>
  <si>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</si>
  <si>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</si>
  <si>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</si>
  <si>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</si>
  <si>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</si>
  <si>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</si>
  <si>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</si>
  <si>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</si>
  <si>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</si>
  <si>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</si>
  <si>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</si>
  <si>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</si>
  <si>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</si>
  <si>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</si>
  <si>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</si>
  <si>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</si>
  <si>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</si>
  <si>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</si>
  <si>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</si>
  <si>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</si>
  <si>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</si>
  <si>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</si>
  <si>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</si>
  <si>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</si>
  <si>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</si>
  <si>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</si>
  <si>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</si>
  <si>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</si>
  <si>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</si>
  <si>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</si>
  <si>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</si>
  <si>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</si>
  <si>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</si>
  <si>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</si>
  <si>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</si>
  <si>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</si>
  <si>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</si>
  <si>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</si>
  <si>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</si>
  <si>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</si>
  <si>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</si>
  <si>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</si>
  <si>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</si>
  <si>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</si>
  <si>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</si>
  <si>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</si>
  <si>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</si>
  <si>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</si>
  <si>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</si>
  <si>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</si>
  <si>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</si>
  <si>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</si>
  <si>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</si>
  <si>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</si>
  <si>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</si>
  <si>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</si>
  <si>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</si>
  <si>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</si>
  <si>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</si>
  <si>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</si>
  <si>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</si>
  <si>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</si>
  <si>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</si>
  <si>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</si>
  <si>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</si>
  <si>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</si>
  <si>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</si>
  <si>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</si>
  <si>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</si>
  <si>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</si>
  <si>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</si>
  <si>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</si>
  <si>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</si>
  <si>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</si>
  <si>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</si>
  <si>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</si>
  <si>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</si>
  <si>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</si>
  <si>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</si>
  <si>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</si>
  <si>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</si>
  <si>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</si>
  <si>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</si>
  <si>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</si>
  <si>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</si>
  <si>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</si>
  <si>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</si>
  <si>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</si>
  <si>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</si>
  <si>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</si>
  <si>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</si>
  <si>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</si>
  <si>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</si>
  <si>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</si>
  <si>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</si>
  <si>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</si>
  <si>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</si>
  <si>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</si>
  <si>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</si>
  <si>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</si>
  <si>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</si>
  <si>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</si>
  <si>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</si>
  <si>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</si>
  <si>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</si>
  <si>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</si>
  <si>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</si>
  <si>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</si>
  <si>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</si>
  <si>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</si>
  <si>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</si>
  <si>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</si>
  <si>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</si>
  <si>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</si>
  <si>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</si>
  <si>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</si>
  <si>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</si>
  <si>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</si>
  <si>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</si>
  <si>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</si>
  <si>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</si>
  <si>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</si>
  <si>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</si>
  <si>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</si>
  <si>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</si>
  <si>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</si>
  <si>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</si>
  <si>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</si>
  <si>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</si>
  <si>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</si>
  <si>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</si>
  <si>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</si>
  <si>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</si>
  <si>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</si>
  <si>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</si>
  <si>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</si>
  <si>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</si>
  <si>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</si>
  <si>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</si>
  <si>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</si>
  <si>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</si>
  <si>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</si>
  <si>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</si>
  <si>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</si>
  <si>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</si>
  <si>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</si>
  <si>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</si>
  <si>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</si>
  <si>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</si>
  <si>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</si>
  <si>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</si>
  <si>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</si>
  <si>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</si>
  <si>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</si>
  <si>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</si>
  <si>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</si>
  <si>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</si>
  <si>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</si>
  <si>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</si>
  <si>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</si>
  <si>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</si>
  <si>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</si>
  <si>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</si>
  <si>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</si>
  <si>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</si>
  <si>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</si>
  <si>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</si>
  <si>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</si>
  <si>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</si>
  <si>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</si>
  <si>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</si>
  <si>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</si>
  <si>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</si>
  <si>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</si>
  <si>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</si>
  <si>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</si>
  <si>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</si>
  <si>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</si>
  <si>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</si>
  <si>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</si>
  <si>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</si>
  <si>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</si>
  <si>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</si>
  <si>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</si>
  <si>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</si>
  <si>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</si>
  <si>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</si>
  <si>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</si>
  <si>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</si>
  <si>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</si>
  <si>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</si>
  <si>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</si>
  <si>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</si>
  <si>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</si>
  <si>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</si>
  <si>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</si>
  <si>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</si>
  <si>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</si>
  <si>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</si>
  <si>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</si>
  <si>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</si>
  <si>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</si>
  <si>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</si>
  <si>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</si>
  <si>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</si>
  <si>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</si>
  <si>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</si>
  <si>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</si>
  <si>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</si>
  <si>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</si>
  <si>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</si>
  <si>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</si>
  <si>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</si>
  <si>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</si>
  <si>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</si>
  <si>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</si>
  <si>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</si>
  <si>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</si>
  <si>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</si>
  <si>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</si>
  <si>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</si>
  <si>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</si>
  <si>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</si>
  <si>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</si>
  <si>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</si>
  <si>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</si>
  <si>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</si>
  <si>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</si>
  <si>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</si>
  <si>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</si>
  <si>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</si>
  <si>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</si>
  <si>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</si>
  <si>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</si>
  <si>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</si>
  <si>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</si>
  <si>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</si>
  <si>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</si>
  <si>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</si>
  <si>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</si>
  <si>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</si>
  <si>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</si>
  <si>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</si>
  <si>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</si>
  <si>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</si>
  <si>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</si>
  <si>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</si>
  <si>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</si>
  <si>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</si>
  <si>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</si>
  <si>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</si>
  <si>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</si>
  <si>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</si>
  <si>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</si>
  <si>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</si>
  <si>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</si>
  <si>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</si>
  <si>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</si>
  <si>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</si>
  <si>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</si>
  <si>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</si>
  <si>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</si>
  <si>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</si>
  <si>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</si>
  <si>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</si>
  <si>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</si>
  <si>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</si>
  <si>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</si>
  <si>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</si>
  <si>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</si>
  <si>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</si>
  <si>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</si>
  <si>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</si>
  <si>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</si>
  <si>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</si>
  <si>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</si>
  <si>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</si>
  <si>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</si>
  <si>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</si>
  <si>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</si>
  <si>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</si>
  <si>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</si>
  <si>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</si>
  <si>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</si>
  <si>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</si>
  <si>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</si>
  <si>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</si>
  <si>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</si>
  <si>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</si>
  <si>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</si>
  <si>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</si>
  <si>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</si>
  <si>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</si>
  <si>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</si>
  <si>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</si>
  <si>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</si>
  <si>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</si>
  <si>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</si>
  <si>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</si>
  <si>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</si>
  <si>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</si>
  <si>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</si>
  <si>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</si>
  <si>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</si>
  <si>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</si>
  <si>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</si>
  <si>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</si>
  <si>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</si>
  <si>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</si>
  <si>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</si>
  <si>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</si>
  <si>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</si>
  <si>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</si>
  <si>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</si>
  <si>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</si>
  <si>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</si>
  <si>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</si>
  <si>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</si>
  <si>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</si>
  <si>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</si>
  <si>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</si>
  <si>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</si>
  <si>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</si>
  <si>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</si>
  <si>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</si>
  <si>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</si>
  <si>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</si>
  <si>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</si>
  <si>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</si>
  <si>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</si>
  <si>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</si>
  <si>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</si>
  <si>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</si>
  <si>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</si>
  <si>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</si>
  <si>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</si>
  <si>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</si>
  <si>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</si>
  <si>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</si>
  <si>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</si>
  <si>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</si>
  <si>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</si>
  <si>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</si>
  <si>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</si>
  <si>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</si>
  <si>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</si>
  <si>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</si>
  <si>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</si>
  <si>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</si>
  <si>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</si>
  <si>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</si>
  <si>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</si>
  <si>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</si>
  <si>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</si>
  <si>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</si>
  <si>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</si>
  <si>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</si>
  <si>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</si>
  <si>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</si>
  <si>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</si>
  <si>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</si>
  <si>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</si>
  <si>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</si>
  <si>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</si>
  <si>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</si>
  <si>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</si>
  <si>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</si>
  <si>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</si>
  <si>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</si>
  <si>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</si>
  <si>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</si>
  <si>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</si>
  <si>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</si>
  <si>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</si>
  <si>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</si>
  <si>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</si>
  <si>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</si>
  <si>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</si>
  <si>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</si>
  <si>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</si>
  <si>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</si>
  <si>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</si>
  <si>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</si>
  <si>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</si>
  <si>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</si>
  <si>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</si>
  <si>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</si>
  <si>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</si>
  <si>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</si>
  <si>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</si>
  <si>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</si>
  <si>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</si>
  <si>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</si>
  <si>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</si>
  <si>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</si>
  <si>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</si>
  <si>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</si>
  <si>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</si>
  <si>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</si>
  <si>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</si>
  <si>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</si>
  <si>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</si>
  <si>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</si>
  <si>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</si>
  <si>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</si>
  <si>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</si>
  <si>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</si>
  <si>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</si>
  <si>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</si>
  <si>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</si>
  <si>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</si>
  <si>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</si>
  <si>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</si>
  <si>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</si>
  <si>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</si>
  <si>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</si>
  <si>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</si>
  <si>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</si>
  <si>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</si>
  <si>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</si>
  <si>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</si>
  <si>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</si>
  <si>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</si>
  <si>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</si>
  <si>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</si>
  <si>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</si>
  <si>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</si>
  <si>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</si>
  <si>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</si>
  <si>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</si>
  <si>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</si>
  <si>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</si>
  <si>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</si>
  <si>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</si>
  <si>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</si>
  <si>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</si>
  <si>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</si>
  <si>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</si>
  <si>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</si>
  <si>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</si>
  <si>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</si>
  <si>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</si>
  <si>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</si>
  <si>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</si>
  <si>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</si>
  <si>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</si>
  <si>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</si>
  <si>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</si>
  <si>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</si>
  <si>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</si>
  <si>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</si>
  <si>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</si>
  <si>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</si>
  <si>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</si>
  <si>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</si>
  <si>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</si>
  <si>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</si>
  <si>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</si>
  <si>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</si>
  <si>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</si>
  <si>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</si>
  <si>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</si>
  <si>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</si>
  <si>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</si>
  <si>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</si>
  <si>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</si>
  <si>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</si>
  <si>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</si>
  <si>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</si>
  <si>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</si>
  <si>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</si>
  <si>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</si>
  <si>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</si>
  <si>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</si>
  <si>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</si>
  <si>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</si>
  <si>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</si>
  <si>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</si>
  <si>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</si>
  <si>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</si>
  <si>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</si>
  <si>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</si>
  <si>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</si>
  <si>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</si>
  <si>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</si>
  <si>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</si>
  <si>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</si>
  <si>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</si>
  <si>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</si>
  <si>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</si>
  <si>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</si>
  <si>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</si>
  <si>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</si>
  <si>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</si>
  <si>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</si>
  <si>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</si>
  <si>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</si>
  <si>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</si>
  <si>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</si>
  <si>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</si>
  <si>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</si>
  <si>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</si>
  <si>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</si>
  <si>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</si>
  <si>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</si>
  <si>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</si>
  <si>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</si>
  <si>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</si>
  <si>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</si>
  <si>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</si>
  <si>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</si>
  <si>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</si>
  <si>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</si>
  <si>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</si>
  <si>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</si>
  <si>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</si>
  <si>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</si>
  <si>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</si>
  <si>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</si>
  <si>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</si>
  <si>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</si>
  <si>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</si>
  <si>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</si>
  <si>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</si>
  <si>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</si>
  <si>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</si>
  <si>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</si>
  <si>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</si>
  <si>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</si>
  <si>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</si>
  <si>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</si>
  <si>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</si>
  <si>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</si>
  <si>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</si>
  <si>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</si>
  <si>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</si>
  <si>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</si>
  <si>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</si>
  <si>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</si>
  <si>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</si>
  <si>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</si>
  <si>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</si>
  <si>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</si>
  <si>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</si>
  <si>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</si>
  <si>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</si>
  <si>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</si>
  <si>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</si>
  <si>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</si>
  <si>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</si>
  <si>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</si>
  <si>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</si>
  <si>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</si>
  <si>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</si>
  <si>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</si>
  <si>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</si>
  <si>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</si>
  <si>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</si>
  <si>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</si>
  <si>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</si>
  <si>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</si>
  <si>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</si>
  <si>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</si>
  <si>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</si>
  <si>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</si>
  <si>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</si>
  <si>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</si>
  <si>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</si>
  <si>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</si>
  <si>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</si>
  <si>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</si>
  <si>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</si>
  <si>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</si>
  <si>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</si>
  <si>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</si>
  <si>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</si>
  <si>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</si>
  <si>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</si>
  <si>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</si>
  <si>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</si>
  <si>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</si>
  <si>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</si>
  <si>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</si>
  <si>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</si>
  <si>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</si>
  <si>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</si>
  <si>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</si>
  <si>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</si>
  <si>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</si>
  <si>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</si>
  <si>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</si>
  <si>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</si>
  <si>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</si>
  <si>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</si>
  <si>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</si>
  <si>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</si>
  <si>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</si>
  <si>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</si>
  <si>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</si>
  <si>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</si>
  <si>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</si>
  <si>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</si>
  <si>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</si>
  <si>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</si>
  <si>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</si>
  <si>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</si>
  <si>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</si>
  <si>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</si>
  <si>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</si>
  <si>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</si>
  <si>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</si>
  <si>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</si>
  <si>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</si>
  <si>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</si>
  <si>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</si>
  <si>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</si>
  <si>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</si>
  <si>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</si>
  <si>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</si>
  <si>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</si>
  <si>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</si>
  <si>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</si>
  <si>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</si>
  <si>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</si>
  <si>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</si>
  <si>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</si>
  <si>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</si>
  <si>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</si>
  <si>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</si>
  <si>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</si>
  <si>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</si>
  <si>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</si>
  <si>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</si>
  <si>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</si>
  <si>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</si>
  <si>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</si>
  <si>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</si>
  <si>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</si>
  <si>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</si>
  <si>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</si>
  <si>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</si>
  <si>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</si>
  <si>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</si>
  <si>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</si>
  <si>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</si>
  <si>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</si>
  <si>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</si>
  <si>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</si>
  <si>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</si>
  <si>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</si>
  <si>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</si>
  <si>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</si>
  <si>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</si>
  <si>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</si>
  <si>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</si>
  <si>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</si>
  <si>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</si>
  <si>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</si>
  <si>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</si>
  <si>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</si>
  <si>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</si>
  <si>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</si>
  <si>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</si>
  <si>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</si>
  <si>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</si>
  <si>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</si>
  <si>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</si>
  <si>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</si>
  <si>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</si>
  <si>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</si>
  <si>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</si>
  <si>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</si>
  <si>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</si>
  <si>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</si>
  <si>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</si>
  <si>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</si>
  <si>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</si>
  <si>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</si>
  <si>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</si>
  <si>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</si>
  <si>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</si>
  <si>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</si>
  <si>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</si>
  <si>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</si>
  <si>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</si>
  <si>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</si>
  <si>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</si>
  <si>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</si>
  <si>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</si>
  <si>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</si>
  <si>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</si>
  <si>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</si>
  <si>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</si>
  <si>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</si>
  <si>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</si>
  <si>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</si>
  <si>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</si>
  <si>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</si>
  <si>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</si>
  <si>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</si>
  <si>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</si>
  <si>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</si>
  <si>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</si>
  <si>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</si>
  <si>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</si>
  <si>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</si>
  <si>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</si>
  <si>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</si>
  <si>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</si>
  <si>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</si>
  <si>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</si>
  <si>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</si>
  <si>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</si>
  <si>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</si>
  <si>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</si>
  <si>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</si>
  <si>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</si>
  <si>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</si>
  <si>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</si>
  <si>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</si>
  <si>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</si>
  <si>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</si>
  <si>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</si>
  <si>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</si>
  <si>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</si>
  <si>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</si>
  <si>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</si>
  <si>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</si>
  <si>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</si>
  <si>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</si>
  <si>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</si>
  <si>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</si>
  <si>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</si>
  <si>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</si>
  <si>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</si>
  <si>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</si>
  <si>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</si>
  <si>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</si>
  <si>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</si>
  <si>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</si>
  <si>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</si>
  <si>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</si>
  <si>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</si>
  <si>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</si>
  <si>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</si>
  <si>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</si>
  <si>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</si>
  <si>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</si>
  <si>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</si>
  <si>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</si>
  <si>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</si>
  <si>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</si>
  <si>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</si>
  <si>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</si>
  <si>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</si>
  <si>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</si>
  <si>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</si>
  <si>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</si>
  <si>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</si>
  <si>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</si>
  <si>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</si>
  <si>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</si>
  <si>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</si>
  <si>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</si>
  <si>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</si>
  <si>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</si>
  <si>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</si>
  <si>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</si>
  <si>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</si>
  <si>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</si>
  <si>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</si>
  <si>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</si>
  <si>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</si>
  <si>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</si>
  <si>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</si>
  <si>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</si>
  <si>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</si>
  <si>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</si>
  <si>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</si>
  <si>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</si>
  <si>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</si>
  <si>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</si>
  <si>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</si>
  <si>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</si>
  <si>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</si>
  <si>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</si>
  <si>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</si>
  <si>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</si>
  <si>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</si>
  <si>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</si>
  <si>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</si>
  <si>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</si>
  <si>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</si>
  <si>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</si>
  <si>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</si>
  <si>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</si>
  <si>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</si>
  <si>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</si>
  <si>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</si>
  <si>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</si>
  <si>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</si>
  <si>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</si>
  <si>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</si>
  <si>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</si>
  <si>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</si>
  <si>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</si>
  <si>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</si>
  <si>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</si>
  <si>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</si>
  <si>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</si>
  <si>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</si>
  <si>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</si>
  <si>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</si>
  <si>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</si>
  <si>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</si>
  <si>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</si>
  <si>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</si>
  <si>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</si>
  <si>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</si>
  <si>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</si>
  <si>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</si>
  <si>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</si>
  <si>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</si>
  <si>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</si>
  <si>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</si>
  <si>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</si>
  <si>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</si>
  <si>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</si>
  <si>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</si>
  <si>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</si>
  <si>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</si>
  <si>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</si>
  <si>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</si>
  <si>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</si>
  <si>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</si>
  <si>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</si>
  <si>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</si>
  <si>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</si>
  <si>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</si>
  <si>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</si>
  <si>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</si>
  <si>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</si>
  <si>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</si>
  <si>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</si>
  <si>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</si>
  <si>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</si>
  <si>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</si>
  <si>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</si>
  <si>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</si>
  <si>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</si>
  <si>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</si>
  <si>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</si>
  <si>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</si>
  <si>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</si>
  <si>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</si>
  <si>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</si>
  <si>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</si>
  <si>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</si>
  <si>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</si>
  <si>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</si>
  <si>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</si>
  <si>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</si>
  <si>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</si>
  <si>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</si>
  <si>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</si>
  <si>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</si>
  <si>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</si>
  <si>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</si>
  <si>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</si>
  <si>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</si>
  <si>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</si>
  <si>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</si>
  <si>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</si>
  <si>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</si>
  <si>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</si>
  <si>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</si>
  <si>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</si>
  <si>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</si>
  <si>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</si>
  <si>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</si>
  <si>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</si>
  <si>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</si>
  <si>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</si>
  <si>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</si>
  <si>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</si>
  <si>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</si>
  <si>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</si>
  <si>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</si>
  <si>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</si>
  <si>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</si>
  <si>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</si>
  <si>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</si>
  <si>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</si>
  <si>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</si>
  <si>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</si>
  <si>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</si>
  <si>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</si>
  <si>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</si>
  <si>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</si>
  <si>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</si>
  <si>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</si>
  <si>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</si>
  <si>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</si>
  <si>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</si>
  <si>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</si>
  <si>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</si>
  <si>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</si>
  <si>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</si>
  <si>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</si>
  <si>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</si>
  <si>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</si>
  <si>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</si>
  <si>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</si>
  <si>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</si>
  <si>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</si>
  <si>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</si>
  <si>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</si>
  <si>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</si>
  <si>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</si>
  <si>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</si>
  <si>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</si>
  <si>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</si>
  <si>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</si>
  <si>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</si>
  <si>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</si>
  <si>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</si>
  <si>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</si>
  <si>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</si>
  <si>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</si>
  <si>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</si>
  <si>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</si>
  <si>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</si>
  <si>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</si>
  <si>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</si>
  <si>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</si>
  <si>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</si>
  <si>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</si>
  <si>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</si>
  <si>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</si>
  <si>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</si>
  <si>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</si>
  <si>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</si>
  <si>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</si>
  <si>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</si>
  <si>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</si>
  <si>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</si>
  <si>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</si>
  <si>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</si>
  <si>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</si>
  <si>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</si>
  <si>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</si>
  <si>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</si>
  <si>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</si>
  <si>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</si>
  <si>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</si>
  <si>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</si>
  <si>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</si>
  <si>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</si>
  <si>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</si>
  <si>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</si>
  <si>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</si>
  <si>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</si>
  <si>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</si>
  <si>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</si>
  <si>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</si>
  <si>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</si>
  <si>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</si>
  <si>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</si>
  <si>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</si>
  <si>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</si>
  <si>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</si>
  <si>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</si>
  <si>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</si>
  <si>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</si>
  <si>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</si>
  <si>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</si>
  <si>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</si>
  <si>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</si>
  <si>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</si>
  <si>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</si>
  <si>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</si>
  <si>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</si>
  <si>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</si>
  <si>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</si>
  <si>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</si>
  <si>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</si>
  <si>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</si>
  <si>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</si>
  <si>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</si>
  <si>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</si>
  <si>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</si>
  <si>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</si>
  <si>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</si>
  <si>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</si>
  <si>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</si>
  <si>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</si>
  <si>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</si>
  <si>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</si>
  <si>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</si>
  <si>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</si>
  <si>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</si>
  <si>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</si>
  <si>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</si>
  <si>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</si>
  <si>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</si>
  <si>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</si>
  <si>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</si>
  <si>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</si>
  <si>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</si>
  <si>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</si>
  <si>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</si>
  <si>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</si>
  <si>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</si>
  <si>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</si>
  <si>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</si>
  <si>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</si>
  <si>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</si>
  <si>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</si>
  <si>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</si>
  <si>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</si>
  <si>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</si>
  <si>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</si>
  <si>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</si>
  <si>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</si>
  <si>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</si>
  <si>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</si>
  <si>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</si>
  <si>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</si>
  <si>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</si>
  <si>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</si>
  <si>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</si>
  <si>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</si>
  <si>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</si>
  <si>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</si>
  <si>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</si>
  <si>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</si>
  <si>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</si>
  <si>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</si>
  <si>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</si>
  <si>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</si>
  <si>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</si>
  <si>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</si>
  <si>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</si>
  <si>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</si>
  <si>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</si>
  <si>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</si>
  <si>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</si>
  <si>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</si>
  <si>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</si>
  <si>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</si>
  <si>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</si>
  <si>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</si>
  <si>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</si>
  <si>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</si>
  <si>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</si>
  <si>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</si>
  <si>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</si>
  <si>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</si>
  <si>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</si>
  <si>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</si>
  <si>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</si>
  <si>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</si>
  <si>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</si>
  <si>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</si>
  <si>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</si>
  <si>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</si>
  <si>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</si>
  <si>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</si>
  <si>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</si>
  <si>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</si>
  <si>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</si>
  <si>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</si>
  <si>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</si>
  <si>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</si>
  <si>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</si>
  <si>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</si>
  <si>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</si>
  <si>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</si>
  <si>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</si>
  <si>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</si>
  <si>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</si>
  <si>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</si>
  <si>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</si>
  <si>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</si>
  <si>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</si>
  <si>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</si>
  <si>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</si>
  <si>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</si>
  <si>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</si>
  <si>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</si>
  <si>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</si>
  <si>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</si>
  <si>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</si>
  <si>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</si>
  <si>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</si>
  <si>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</si>
  <si>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</si>
  <si>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</si>
  <si>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</si>
  <si>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</si>
  <si>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</si>
  <si>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</si>
  <si>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</si>
  <si>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</si>
  <si>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</si>
  <si>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</si>
  <si>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</si>
  <si>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</si>
  <si>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</si>
  <si>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</si>
  <si>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</si>
  <si>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</si>
  <si>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</si>
  <si>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</si>
  <si>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</si>
  <si>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</si>
  <si>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</si>
  <si>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</si>
  <si>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</si>
  <si>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</si>
  <si>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</si>
  <si>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</si>
  <si>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</si>
  <si>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</si>
  <si>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</si>
  <si>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</si>
  <si>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</si>
  <si>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</si>
  <si>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</si>
  <si>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</si>
  <si>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</si>
  <si>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</si>
  <si>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</si>
  <si>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</si>
  <si>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</si>
  <si>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</si>
  <si>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</si>
  <si>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</si>
  <si>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</si>
  <si>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</si>
  <si>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</si>
  <si>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</si>
  <si>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</si>
  <si>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</si>
  <si>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</si>
  <si>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</si>
  <si>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</si>
  <si>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</si>
  <si>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</si>
  <si>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</si>
  <si>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</si>
  <si>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</si>
  <si>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</si>
  <si>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</si>
  <si>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</si>
  <si>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</si>
  <si>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</si>
  <si>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</si>
  <si>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</si>
  <si>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</si>
  <si>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</si>
  <si>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</si>
  <si>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</si>
  <si>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</si>
  <si>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</si>
  <si>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</si>
  <si>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</si>
  <si>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</si>
  <si>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</si>
  <si>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</si>
  <si>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</si>
  <si>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</si>
  <si>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</si>
  <si>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</si>
  <si>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</si>
  <si>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</si>
  <si>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</si>
  <si>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</si>
  <si>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</si>
  <si>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</si>
  <si>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</si>
  <si>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</si>
  <si>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</si>
  <si>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</si>
  <si>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</si>
  <si>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</si>
  <si>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</si>
  <si>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</si>
  <si>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</si>
  <si>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</si>
  <si>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</si>
  <si>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</si>
  <si>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</si>
  <si>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</si>
  <si>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</si>
  <si>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</si>
  <si>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</si>
  <si>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</si>
  <si>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</si>
  <si>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</si>
  <si>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</si>
  <si>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</si>
  <si>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</si>
  <si>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</si>
  <si>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</si>
  <si>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</si>
  <si>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</si>
  <si>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</si>
  <si>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</si>
  <si>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</si>
  <si>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</si>
  <si>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</si>
  <si>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</si>
  <si>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</si>
  <si>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</si>
  <si>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</si>
  <si>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</si>
  <si>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</si>
  <si>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</si>
  <si>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</si>
  <si>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</si>
  <si>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</si>
  <si>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</si>
  <si>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</si>
  <si>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</si>
  <si>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</si>
  <si>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</si>
  <si>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</si>
  <si>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</si>
  <si>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</si>
  <si>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</si>
  <si>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</si>
  <si>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</si>
  <si>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</si>
  <si>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</si>
  <si>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</si>
  <si>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</si>
  <si>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</si>
  <si>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</si>
  <si>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</si>
  <si>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</si>
  <si>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</si>
  <si>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</si>
  <si>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</si>
  <si>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</si>
  <si>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</si>
  <si>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</si>
  <si>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</si>
  <si>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</si>
  <si>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</si>
  <si>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</si>
  <si>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</si>
  <si>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</si>
  <si>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</si>
  <si>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</si>
  <si>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</si>
  <si>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</si>
  <si>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</si>
  <si>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</si>
  <si>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</si>
  <si>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</si>
  <si>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</si>
  <si>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</si>
  <si>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</si>
  <si>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</si>
  <si>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</si>
  <si>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</si>
  <si>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</si>
  <si>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</si>
  <si>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</si>
  <si>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</si>
  <si>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</si>
  <si>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</si>
  <si>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</si>
  <si>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</si>
  <si>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</si>
  <si>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</si>
  <si>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</si>
  <si>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</si>
  <si>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</si>
  <si>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</si>
  <si>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</si>
  <si>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</si>
  <si>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</si>
  <si>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</si>
  <si>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</si>
  <si>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</si>
  <si>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</si>
  <si>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</si>
  <si>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</si>
  <si>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</si>
  <si>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</si>
  <si>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</si>
  <si>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</si>
  <si>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</si>
  <si>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</si>
  <si>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</si>
  <si>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</si>
  <si>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</si>
  <si>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</si>
  <si>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</si>
  <si>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</si>
  <si>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</si>
  <si>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</si>
  <si>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</si>
  <si>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</si>
  <si>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</si>
  <si>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</si>
  <si>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</si>
  <si>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</si>
  <si>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</si>
  <si>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</si>
  <si>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</si>
  <si>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</si>
  <si>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</si>
  <si>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</si>
  <si>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</si>
  <si>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</si>
  <si>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</si>
  <si>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</si>
  <si>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</si>
  <si>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</si>
  <si>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</si>
  <si>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</si>
  <si>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</si>
  <si>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</si>
  <si>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</si>
  <si>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</si>
  <si>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</si>
  <si>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</si>
  <si>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</si>
  <si>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</si>
  <si>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</si>
  <si>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</si>
  <si>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</si>
  <si>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</si>
  <si>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</si>
  <si>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</si>
  <si>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</si>
  <si>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</si>
  <si>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</si>
  <si>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</si>
  <si>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</si>
  <si>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</si>
  <si>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</si>
  <si>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</si>
  <si>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</si>
  <si>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</si>
  <si>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</si>
  <si>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</si>
  <si>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</si>
  <si>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</si>
  <si>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</si>
  <si>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</si>
  <si>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</si>
  <si>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</si>
  <si>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</si>
  <si>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</si>
  <si>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</si>
  <si>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</si>
  <si>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</si>
  <si>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</si>
  <si>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</si>
  <si>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</si>
  <si>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</si>
  <si>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</si>
  <si>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</si>
  <si>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</si>
  <si>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</si>
  <si>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</si>
  <si>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</si>
  <si>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</si>
  <si>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</si>
  <si>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</si>
  <si>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</si>
  <si>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</si>
  <si>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</si>
  <si>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</si>
  <si>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</si>
  <si>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</si>
  <si>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</si>
  <si>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</si>
  <si>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</si>
  <si>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</si>
  <si>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</si>
  <si>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</si>
  <si>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</si>
  <si>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</si>
  <si>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</si>
  <si>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</si>
  <si>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</si>
  <si>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</si>
  <si>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</si>
  <si>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</si>
  <si>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</si>
  <si>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</si>
  <si>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</si>
  <si>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</si>
  <si>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</si>
  <si>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</si>
  <si>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</si>
  <si>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</si>
  <si>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</si>
  <si>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</si>
  <si>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</si>
  <si>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</si>
  <si>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</si>
  <si>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</si>
  <si>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</si>
  <si>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</si>
  <si>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</si>
  <si>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</si>
  <si>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</si>
  <si>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</si>
  <si>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</si>
  <si>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</si>
  <si>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</si>
  <si>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</si>
  <si>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</si>
  <si>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</si>
  <si>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</si>
  <si>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</si>
  <si>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</si>
  <si>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</si>
  <si>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</si>
  <si>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</si>
  <si>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</si>
  <si>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</si>
  <si>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</si>
  <si>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</si>
  <si>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</si>
  <si>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</si>
  <si>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</si>
  <si>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</si>
  <si>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</si>
  <si>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</si>
  <si>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</si>
  <si>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</si>
  <si>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</si>
  <si>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</si>
  <si>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</si>
  <si>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</si>
  <si>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</si>
  <si>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</si>
  <si>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</si>
  <si>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</si>
  <si>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</si>
  <si>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</si>
  <si>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</si>
  <si>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</si>
  <si>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</si>
  <si>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</si>
  <si>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</si>
  <si>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</si>
  <si>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</si>
  <si>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</si>
  <si>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</si>
  <si>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</si>
  <si>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</si>
  <si>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</si>
  <si>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</si>
  <si>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</si>
  <si>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</si>
  <si>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</si>
  <si>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</si>
  <si>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</si>
  <si>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</si>
  <si>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</si>
  <si>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</si>
  <si>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</si>
  <si>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</si>
  <si>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</si>
  <si>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</si>
  <si>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</si>
  <si>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</si>
  <si>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</si>
  <si>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</si>
  <si>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</si>
  <si>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</si>
  <si>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</si>
  <si>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</si>
  <si>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</si>
  <si>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</si>
  <si>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</si>
  <si>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</si>
  <si>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</si>
  <si>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</si>
  <si>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</si>
  <si>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</si>
  <si>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</si>
  <si>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</si>
  <si>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</si>
  <si>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</si>
  <si>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</si>
  <si>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</si>
  <si>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</si>
  <si>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</si>
  <si>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</si>
  <si>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</si>
  <si>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</si>
  <si>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</si>
  <si>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</si>
  <si>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</si>
  <si>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</si>
  <si>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</si>
  <si>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</si>
  <si>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</si>
  <si>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</si>
  <si>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</si>
  <si>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</si>
  <si>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</si>
  <si>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</si>
  <si>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</si>
  <si>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</si>
  <si>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</si>
  <si>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</si>
  <si>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</si>
  <si>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</si>
  <si>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</si>
  <si>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</si>
  <si>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</si>
  <si>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</si>
  <si>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</si>
  <si>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</si>
  <si>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</si>
  <si>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</si>
  <si>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</si>
  <si>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</si>
  <si>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</si>
  <si>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</si>
  <si>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</si>
  <si>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</si>
  <si>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</si>
  <si>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</si>
  <si>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</si>
  <si>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</si>
  <si>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</si>
  <si>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</si>
  <si>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</si>
  <si>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</si>
  <si>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</si>
  <si>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</si>
  <si>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</si>
  <si>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</si>
  <si>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</si>
  <si>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</si>
  <si>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</si>
  <si>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</si>
  <si>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</si>
  <si>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</si>
  <si>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</si>
  <si>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</si>
  <si>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</si>
  <si>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</si>
  <si>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</si>
  <si>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</si>
  <si>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</si>
  <si>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</si>
  <si>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</si>
  <si>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</si>
  <si>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</si>
  <si>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</si>
  <si>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</si>
  <si>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</si>
  <si>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</si>
  <si>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</si>
  <si>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</si>
  <si>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</si>
  <si>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</si>
  <si>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</si>
  <si>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</si>
  <si>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</si>
  <si>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</si>
  <si>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</si>
  <si>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</si>
  <si>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</si>
  <si>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</si>
  <si>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</si>
  <si>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</si>
  <si>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</si>
  <si>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</si>
  <si>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</si>
  <si>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</si>
  <si>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</si>
  <si>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</si>
  <si>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</si>
  <si>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</si>
  <si>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</si>
  <si>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</si>
  <si>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</si>
  <si>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</si>
  <si>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</si>
  <si>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</si>
  <si>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</si>
  <si>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</si>
  <si>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</si>
  <si>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</si>
  <si>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</si>
  <si>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</si>
  <si>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</si>
  <si>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</si>
  <si>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</si>
  <si>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</si>
  <si>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</si>
  <si>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</si>
  <si>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</si>
  <si>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</si>
  <si>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</si>
  <si>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</si>
  <si>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</si>
  <si>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</si>
  <si>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</si>
  <si>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</si>
  <si>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</si>
  <si>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</si>
  <si>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</si>
  <si>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</si>
  <si>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</si>
  <si>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</si>
  <si>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</si>
  <si>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</si>
  <si>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</si>
  <si>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</si>
  <si>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</si>
  <si>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</si>
  <si>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</si>
  <si>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</si>
  <si>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</si>
  <si>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</si>
  <si>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</si>
  <si>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</si>
  <si>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</si>
  <si>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</si>
  <si>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</si>
  <si>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</si>
  <si>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</si>
  <si>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</si>
  <si>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</si>
  <si>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</si>
  <si>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</si>
  <si>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</si>
  <si>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</si>
  <si>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</si>
  <si>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</si>
  <si>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</si>
  <si>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</si>
  <si>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</si>
  <si>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</si>
  <si>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</si>
  <si>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</si>
  <si>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</si>
  <si>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</si>
  <si>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</si>
  <si>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</si>
  <si>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</si>
  <si>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</si>
  <si>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</si>
  <si>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</si>
  <si>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</si>
  <si>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</si>
  <si>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</si>
  <si>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</si>
  <si>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</si>
  <si>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</si>
  <si>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</si>
  <si>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</si>
  <si>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</si>
  <si>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</si>
  <si>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</si>
  <si>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</si>
  <si>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</si>
  <si>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</si>
  <si>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</si>
  <si>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</si>
  <si>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</si>
  <si>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</si>
  <si>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</si>
  <si>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</si>
  <si>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</si>
  <si>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</si>
  <si>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</si>
  <si>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</si>
  <si>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</si>
  <si>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</si>
  <si>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</si>
  <si>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</si>
  <si>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</si>
  <si>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</si>
  <si>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</si>
  <si>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</si>
  <si>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</si>
  <si>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</si>
  <si>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</si>
  <si>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</si>
  <si>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</si>
  <si>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</si>
  <si>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</si>
  <si>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</si>
  <si>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</si>
  <si>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</si>
  <si>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</si>
  <si>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</si>
  <si>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</si>
  <si>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</si>
  <si>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</si>
  <si>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</si>
  <si>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</si>
  <si>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</si>
  <si>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</si>
  <si>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</si>
  <si>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</si>
  <si>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</si>
  <si>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</si>
  <si>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</si>
  <si>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</si>
  <si>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</si>
  <si>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</si>
  <si>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</si>
  <si>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</si>
  <si>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</si>
  <si>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</si>
  <si>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</si>
  <si>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</si>
  <si>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</si>
  <si>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</si>
  <si>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</si>
  <si>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</si>
  <si>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</si>
  <si>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</si>
  <si>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</si>
  <si>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</si>
  <si>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</si>
  <si>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</si>
  <si>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</si>
  <si>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</si>
  <si>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</si>
  <si>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</si>
  <si>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</si>
  <si>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</si>
  <si>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</si>
  <si>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</si>
  <si>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</si>
  <si>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</si>
  <si>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</si>
  <si>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</si>
  <si>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</si>
  <si>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</si>
  <si>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</si>
  <si>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</si>
  <si>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</si>
  <si>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</si>
  <si>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</si>
  <si>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</si>
  <si>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</si>
  <si>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</si>
  <si>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</si>
  <si>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</si>
  <si>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</si>
  <si>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</si>
  <si>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</si>
  <si>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</si>
  <si>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</si>
  <si>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</si>
  <si>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</si>
  <si>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</si>
  <si>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</si>
  <si>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</si>
  <si>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</si>
  <si>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</si>
  <si>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</si>
  <si>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</si>
  <si>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</si>
  <si>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</si>
  <si>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</si>
  <si>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</si>
  <si>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</si>
  <si>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</si>
  <si>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</si>
  <si>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</si>
  <si>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</si>
  <si>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</si>
  <si>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</si>
  <si>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</si>
  <si>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</si>
  <si>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</si>
  <si>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</si>
  <si>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</si>
  <si>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</si>
  <si>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</si>
  <si>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</si>
  <si>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</si>
  <si>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</si>
  <si>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</si>
  <si>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</si>
  <si>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</si>
  <si>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</si>
  <si>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</si>
  <si>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</si>
  <si>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</si>
  <si>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</si>
  <si>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</si>
  <si>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</si>
  <si>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</si>
  <si>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</si>
  <si>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</si>
  <si>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</si>
  <si>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</si>
  <si>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</si>
  <si>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</si>
  <si>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</si>
  <si>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</si>
  <si>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</si>
  <si>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</si>
  <si>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</si>
  <si>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</si>
  <si>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</si>
  <si>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</si>
  <si>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</si>
  <si>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</si>
  <si>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</si>
  <si>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</si>
  <si>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</si>
  <si>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</si>
  <si>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</si>
  <si>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</si>
  <si>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</si>
  <si>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</si>
  <si>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</si>
  <si>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</si>
  <si>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</si>
  <si>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</si>
  <si>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</si>
  <si>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</si>
  <si>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</si>
  <si>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</si>
  <si>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</si>
  <si>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</si>
  <si>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</si>
  <si>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</si>
  <si>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</si>
  <si>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</si>
  <si>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</si>
  <si>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</si>
  <si>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</si>
  <si>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</si>
  <si>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</si>
  <si>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</si>
  <si>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</si>
  <si>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</si>
  <si>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</si>
  <si>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</si>
  <si>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</si>
  <si>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</si>
  <si>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</si>
  <si>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</si>
  <si>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</si>
  <si>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</si>
  <si>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</si>
  <si>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</si>
  <si>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</si>
  <si>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</si>
  <si>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</si>
  <si>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</si>
  <si>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</si>
  <si>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</si>
  <si>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</si>
  <si>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</si>
  <si>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</si>
  <si>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</si>
  <si>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</si>
  <si>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</si>
  <si>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</si>
  <si>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</si>
  <si>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</si>
  <si>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</si>
  <si>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</si>
  <si>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</si>
  <si>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</si>
  <si>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</si>
  <si>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</si>
  <si>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</si>
  <si>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</si>
  <si>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</si>
  <si>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</si>
  <si>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</si>
  <si>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</si>
  <si>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</si>
  <si>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</si>
  <si>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</si>
  <si>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</si>
  <si>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</si>
  <si>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</si>
  <si>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</si>
  <si>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</si>
  <si>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</si>
  <si>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</si>
  <si>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</si>
  <si>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</si>
  <si>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</si>
  <si>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</si>
  <si>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</si>
  <si>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</si>
  <si>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</si>
  <si>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</si>
  <si>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</si>
  <si>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</si>
  <si>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</si>
  <si>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</si>
  <si>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</si>
  <si>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</si>
  <si>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</si>
  <si>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</si>
  <si>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</si>
  <si>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</si>
  <si>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</si>
  <si>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</si>
  <si>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</si>
  <si>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</si>
  <si>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</si>
  <si>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</si>
  <si>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</si>
  <si>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</si>
  <si>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</si>
  <si>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</si>
  <si>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</si>
  <si>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</si>
  <si>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</si>
  <si>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</si>
  <si>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</si>
  <si>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</si>
  <si>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</si>
  <si>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</si>
  <si>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</si>
  <si>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</si>
  <si>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</si>
  <si>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</si>
  <si>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</si>
  <si>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</si>
  <si>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</si>
  <si>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</si>
  <si>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</si>
  <si>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</si>
  <si>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</si>
  <si>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</si>
  <si>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</si>
  <si>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</si>
  <si>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</si>
  <si>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</si>
  <si>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</si>
  <si>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</si>
  <si>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</si>
  <si>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</si>
  <si>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</si>
  <si>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</si>
  <si>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</si>
  <si>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</si>
  <si>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</si>
  <si>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</si>
  <si>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</si>
  <si>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</si>
  <si>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</si>
  <si>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</si>
  <si>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</si>
  <si>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</si>
  <si>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</si>
  <si>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</si>
  <si>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</si>
  <si>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</si>
  <si>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</si>
  <si>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</si>
  <si>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</si>
  <si>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</si>
  <si>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</si>
  <si>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</si>
  <si>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</si>
  <si>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</si>
  <si>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</si>
  <si>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</si>
  <si>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</si>
  <si>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</si>
  <si>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</si>
  <si>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</si>
  <si>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</si>
  <si>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</si>
  <si>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</si>
  <si>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</si>
  <si>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</si>
  <si>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</si>
  <si>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</si>
  <si>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</si>
  <si>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</si>
  <si>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</si>
  <si>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</si>
  <si>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</si>
  <si>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</si>
  <si>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</si>
  <si>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</si>
  <si>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</si>
  <si>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</si>
  <si>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</si>
  <si>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</si>
  <si>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</si>
  <si>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</si>
  <si>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</si>
  <si>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</si>
  <si>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</si>
  <si>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</si>
  <si>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</si>
  <si>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</si>
  <si>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</si>
  <si>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</si>
  <si>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</si>
  <si>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</si>
  <si>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</si>
  <si>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</si>
  <si>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</si>
  <si>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</si>
  <si>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</si>
  <si>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</si>
  <si>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</si>
  <si>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</si>
  <si>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</si>
  <si>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</si>
  <si>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</si>
  <si>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</si>
  <si>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</si>
  <si>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</si>
  <si>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</si>
  <si>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</si>
  <si>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</si>
  <si>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</si>
  <si>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</si>
  <si>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</si>
  <si>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</si>
  <si>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</si>
  <si>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</si>
  <si>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</si>
  <si>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</si>
  <si>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</si>
  <si>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</si>
  <si>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</si>
  <si>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</si>
  <si>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</si>
  <si>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</si>
  <si>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</si>
  <si>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</si>
  <si>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</si>
  <si>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</si>
  <si>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</si>
  <si>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</si>
  <si>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</si>
  <si>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</si>
  <si>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</si>
  <si>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</si>
  <si>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</si>
  <si>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</si>
  <si>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</si>
  <si>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</si>
  <si>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</si>
  <si>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</si>
  <si>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</si>
  <si>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</si>
  <si>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</si>
  <si>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</si>
  <si>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</si>
  <si>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</si>
  <si>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</si>
  <si>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</si>
  <si>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</si>
  <si>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</si>
  <si>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</si>
  <si>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</si>
  <si>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</si>
  <si>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</si>
  <si>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</si>
  <si>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</si>
  <si>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</si>
  <si>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</si>
  <si>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</si>
  <si>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</si>
  <si>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</si>
  <si>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</si>
  <si>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</si>
  <si>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</si>
  <si>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</si>
  <si>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</si>
  <si>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</si>
  <si>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</si>
  <si>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</si>
  <si>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</si>
  <si>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</si>
  <si>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</si>
  <si>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</si>
  <si>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</si>
  <si>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</si>
  <si>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</si>
  <si>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</si>
  <si>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</si>
  <si>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</si>
  <si>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</si>
  <si>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</si>
  <si>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</si>
  <si>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</si>
  <si>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</si>
  <si>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</si>
  <si>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</si>
  <si>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</si>
  <si>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</si>
  <si>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</si>
  <si>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</si>
  <si>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</si>
  <si>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</si>
  <si>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</si>
  <si>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</si>
  <si>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</si>
  <si>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</si>
  <si>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</si>
  <si>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</si>
  <si>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</si>
  <si>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</si>
  <si>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</si>
  <si>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</si>
  <si>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</si>
  <si>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</si>
  <si>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</si>
  <si>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</si>
  <si>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</si>
  <si>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</si>
  <si>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</si>
  <si>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</si>
  <si>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</si>
  <si>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</si>
  <si>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</si>
  <si>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</si>
  <si>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</si>
  <si>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</si>
  <si>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</si>
  <si>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</si>
  <si>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</si>
  <si>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</si>
  <si>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</si>
  <si>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</si>
  <si>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</si>
  <si>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</si>
  <si>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</si>
  <si>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</si>
  <si>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</si>
  <si>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</si>
  <si>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</si>
  <si>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</si>
  <si>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</si>
  <si>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</si>
  <si>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</si>
  <si>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</si>
  <si>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</si>
  <si>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</si>
  <si>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</si>
  <si>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</si>
  <si>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</si>
  <si>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</si>
  <si>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</si>
  <si>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</si>
  <si>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</si>
  <si>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</si>
  <si>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</si>
  <si>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</si>
  <si>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</si>
  <si>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</si>
  <si>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</si>
  <si>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</si>
  <si>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</si>
  <si>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</si>
  <si>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</si>
  <si>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</si>
  <si>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</si>
  <si>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</si>
  <si>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</si>
  <si>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</si>
  <si>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</si>
  <si>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</si>
  <si>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</si>
  <si>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</si>
  <si>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</si>
  <si>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</si>
  <si>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</si>
  <si>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</si>
  <si>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</si>
  <si>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</si>
  <si>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</si>
  <si>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</si>
  <si>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</si>
  <si>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</si>
  <si>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</si>
  <si>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</si>
  <si>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</si>
  <si>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</si>
  <si>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</si>
  <si>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</si>
  <si>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</si>
  <si>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</si>
  <si>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</si>
  <si>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</si>
  <si>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</si>
  <si>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</si>
  <si>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</si>
  <si>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</si>
  <si>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</si>
  <si>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</si>
  <si>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</si>
  <si>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</si>
  <si>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</si>
  <si>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</si>
  <si>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</si>
  <si>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</si>
  <si>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</si>
  <si>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</si>
  <si>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</si>
  <si>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</si>
  <si>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</si>
  <si>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</si>
  <si>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</si>
  <si>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</si>
  <si>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</si>
  <si>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</si>
  <si>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</si>
  <si>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</si>
  <si>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</si>
  <si>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</si>
  <si>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</si>
  <si>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</si>
  <si>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</si>
  <si>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</si>
  <si>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</si>
  <si>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</si>
  <si>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</si>
  <si>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</si>
  <si>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</si>
  <si>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</si>
  <si>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</si>
  <si>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</si>
  <si>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</si>
  <si>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</si>
  <si>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</si>
  <si>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</si>
  <si>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</si>
  <si>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</si>
  <si>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</si>
  <si>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</si>
  <si>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</si>
  <si>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</si>
  <si>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</si>
  <si>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</si>
  <si>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</si>
  <si>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</si>
  <si>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</si>
  <si>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</si>
  <si>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</si>
  <si>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</si>
  <si>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</si>
  <si>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</si>
  <si>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</si>
  <si>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</si>
  <si>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</si>
  <si>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</si>
  <si>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</si>
  <si>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</si>
  <si>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</si>
  <si>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</si>
  <si>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</si>
  <si>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</si>
  <si>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</si>
  <si>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</si>
  <si>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</si>
  <si>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</si>
  <si>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</si>
  <si>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</si>
  <si>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</si>
  <si>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</si>
  <si>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</si>
  <si>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</si>
  <si>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</si>
  <si>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</si>
  <si>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</si>
  <si>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</si>
  <si>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</si>
  <si>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</si>
  <si>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</si>
  <si>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</si>
  <si>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</si>
  <si>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</si>
  <si>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</si>
  <si>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</si>
  <si>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</si>
  <si>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</si>
  <si>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</si>
  <si>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</si>
  <si>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</si>
  <si>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</si>
  <si>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</si>
  <si>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</si>
  <si>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</si>
  <si>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</si>
  <si>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</si>
  <si>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</si>
  <si>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</si>
  <si>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</si>
  <si>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</si>
  <si>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</si>
  <si>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</si>
  <si>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</si>
  <si>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</si>
  <si>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</si>
  <si>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</si>
  <si>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</si>
  <si>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</si>
  <si>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</si>
  <si>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</si>
  <si>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</si>
  <si>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</si>
  <si>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</si>
  <si>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</si>
  <si>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</si>
  <si>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</si>
  <si>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</si>
  <si>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</si>
  <si>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</si>
  <si>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</si>
  <si>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</si>
  <si>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</si>
  <si>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</si>
  <si>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</si>
  <si>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</si>
  <si>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</si>
  <si>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</si>
  <si>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</si>
  <si>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</si>
  <si>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</si>
  <si>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</si>
  <si>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</si>
  <si>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</si>
  <si>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</si>
  <si>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</si>
  <si>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</si>
  <si>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</si>
  <si>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</si>
  <si>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</si>
  <si>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</si>
  <si>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</si>
  <si>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</si>
  <si>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</si>
  <si>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</si>
  <si>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</si>
  <si>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</si>
  <si>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</si>
  <si>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</si>
  <si>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</si>
  <si>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</si>
  <si>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</si>
  <si>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</si>
  <si>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</si>
  <si>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</si>
  <si>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</si>
  <si>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</si>
  <si>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</si>
  <si>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</si>
  <si>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</si>
  <si>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</si>
  <si>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</si>
  <si>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</si>
  <si>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</si>
  <si>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</si>
  <si>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</si>
  <si>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</si>
  <si>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</si>
  <si>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</si>
  <si>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</si>
  <si>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</si>
  <si>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</si>
  <si>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</si>
  <si>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</si>
  <si>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</si>
  <si>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</si>
  <si>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</si>
  <si>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</si>
  <si>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</si>
  <si>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</si>
  <si>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</si>
  <si>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</si>
  <si>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</si>
  <si>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</si>
  <si>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</si>
  <si>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</si>
  <si>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</si>
  <si>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</si>
  <si>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</si>
  <si>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</si>
  <si>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</si>
  <si>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</si>
  <si>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</si>
  <si>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</si>
  <si>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</si>
  <si>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</si>
  <si>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</si>
  <si>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</si>
  <si>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</si>
  <si>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</si>
  <si>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</si>
  <si>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</si>
  <si>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</si>
  <si>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</si>
  <si>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</si>
  <si>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</si>
  <si>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</si>
  <si>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</si>
  <si>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</si>
  <si>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</si>
  <si>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</si>
  <si>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</si>
  <si>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</si>
  <si>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</si>
  <si>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</si>
  <si>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</si>
  <si>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</si>
  <si>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</si>
  <si>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</si>
  <si>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</si>
  <si>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</si>
  <si>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</si>
  <si>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</si>
  <si>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</si>
  <si>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</si>
  <si>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</si>
  <si>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</si>
  <si>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</si>
  <si>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</si>
  <si>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</si>
  <si>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</si>
  <si>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</si>
  <si>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</si>
  <si>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</si>
  <si>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</si>
  <si>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</si>
  <si>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</si>
  <si>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</si>
  <si>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</si>
  <si>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</si>
  <si>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</si>
  <si>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</si>
  <si>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</si>
  <si>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</si>
  <si>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</si>
  <si>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</si>
  <si>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</si>
  <si>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</si>
  <si>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</si>
  <si>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</si>
  <si>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</si>
  <si>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</si>
  <si>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</si>
  <si>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</si>
  <si>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</si>
  <si>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</si>
  <si>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</si>
  <si>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</si>
  <si>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</si>
  <si>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</si>
  <si>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</si>
  <si>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</si>
  <si>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</si>
  <si>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</si>
  <si>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</si>
  <si>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</si>
  <si>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</si>
  <si>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</si>
  <si>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</si>
  <si>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</si>
  <si>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</si>
  <si>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</si>
  <si>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</si>
  <si>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</si>
  <si>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</si>
  <si>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</si>
  <si>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</si>
  <si>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</si>
  <si>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</si>
  <si>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</si>
  <si>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</si>
  <si>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</si>
  <si>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</si>
  <si>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</si>
  <si>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</si>
  <si>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</si>
  <si>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</si>
  <si>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</si>
  <si>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</si>
  <si>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</si>
  <si>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</si>
  <si>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</si>
  <si>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</si>
  <si>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</si>
  <si>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</si>
  <si>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</si>
  <si>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</si>
  <si>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</si>
  <si>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</si>
  <si>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</si>
  <si>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</si>
  <si>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</si>
  <si>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</si>
  <si>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</si>
  <si>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</si>
  <si>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</si>
  <si>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</si>
  <si>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</si>
  <si>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</si>
  <si>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</si>
  <si>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</si>
  <si>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</si>
  <si>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</si>
  <si>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</si>
  <si>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</si>
  <si>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</si>
  <si>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</si>
  <si>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</si>
  <si>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</si>
  <si>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</si>
  <si>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</si>
  <si>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</si>
  <si>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</si>
  <si>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</si>
  <si>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</si>
  <si>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</si>
  <si>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</si>
  <si>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</si>
  <si>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</si>
  <si>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</si>
  <si>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</si>
  <si>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</si>
  <si>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</si>
  <si>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</si>
  <si>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</si>
  <si>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</si>
  <si>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</si>
  <si>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</si>
  <si>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</si>
  <si>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</si>
  <si>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</si>
  <si>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</si>
  <si>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</si>
  <si>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</si>
  <si>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</si>
  <si>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</si>
  <si>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</si>
  <si>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</si>
  <si>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</si>
  <si>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</si>
  <si>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</si>
  <si>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</si>
  <si>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</si>
  <si>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</si>
  <si>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</si>
  <si>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</si>
  <si>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</si>
  <si>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</si>
  <si>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</si>
  <si>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</si>
  <si>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</si>
  <si>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</si>
  <si>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</si>
  <si>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</si>
  <si>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</si>
  <si>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</si>
  <si>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</si>
  <si>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</si>
  <si>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</si>
  <si>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</si>
  <si>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</si>
  <si>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</si>
  <si>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</si>
  <si>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</si>
  <si>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</si>
  <si>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</si>
  <si>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</si>
  <si>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</si>
  <si>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</si>
  <si>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</si>
  <si>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</si>
  <si>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</si>
  <si>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</si>
  <si>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</si>
  <si>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</si>
  <si>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</si>
  <si>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</si>
  <si>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</si>
  <si>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</si>
  <si>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</si>
  <si>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</si>
  <si>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</si>
  <si>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</si>
  <si>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</si>
  <si>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</si>
  <si>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</si>
  <si>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</si>
  <si>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</si>
  <si>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</si>
  <si>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</si>
  <si>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</si>
  <si>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</si>
  <si>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</si>
  <si>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</si>
  <si>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</si>
  <si>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</si>
  <si>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</si>
  <si>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</si>
  <si>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</si>
  <si>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</si>
  <si>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</si>
  <si>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</si>
  <si>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</si>
  <si>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</si>
  <si>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</si>
  <si>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</si>
  <si>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</si>
  <si>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</si>
  <si>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</si>
  <si>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</si>
  <si>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</si>
  <si>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</si>
  <si>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</si>
  <si>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</si>
  <si>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</si>
  <si>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</si>
  <si>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</si>
  <si>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</si>
  <si>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</si>
  <si>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</si>
  <si>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</si>
  <si>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</si>
  <si>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</si>
  <si>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</si>
  <si>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</si>
  <si>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</si>
  <si>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</si>
  <si>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</si>
  <si>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</si>
  <si>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</si>
  <si>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</si>
  <si>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</si>
  <si>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</si>
  <si>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</si>
  <si>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</si>
  <si>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</si>
  <si>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</si>
  <si>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</si>
  <si>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</si>
  <si>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</si>
  <si>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</si>
  <si>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</si>
  <si>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</si>
  <si>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</si>
  <si>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</si>
  <si>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</si>
  <si>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</si>
  <si>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</si>
  <si>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</si>
  <si>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</si>
  <si>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</si>
  <si>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</si>
  <si>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</si>
  <si>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</si>
  <si>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</si>
  <si>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</si>
  <si>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</si>
  <si>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</si>
  <si>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</si>
  <si>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</si>
  <si>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</si>
  <si>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</si>
  <si>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</si>
  <si>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</si>
  <si>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</si>
  <si>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</si>
  <si>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</si>
  <si>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</si>
  <si>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</si>
  <si>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</si>
  <si>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</si>
  <si>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</si>
  <si>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</si>
  <si>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</si>
  <si>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</si>
  <si>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</si>
  <si>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</si>
  <si>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</si>
  <si>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</si>
  <si>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</si>
  <si>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</si>
  <si>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</si>
  <si>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</si>
  <si>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</si>
  <si>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</si>
  <si>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</si>
  <si>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</si>
  <si>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</si>
  <si>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</si>
  <si>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</si>
  <si>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</si>
  <si>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</si>
  <si>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</si>
  <si>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</si>
  <si>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</si>
  <si>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</si>
  <si>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</si>
  <si>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</si>
  <si>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</si>
  <si>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</si>
  <si>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</si>
  <si>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</si>
  <si>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</si>
  <si>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</si>
  <si>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</si>
  <si>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</si>
  <si>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</si>
  <si>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</si>
  <si>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</si>
  <si>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</si>
  <si>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</si>
  <si>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</si>
  <si>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</si>
  <si>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</si>
  <si>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</si>
  <si>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</si>
  <si>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</si>
  <si>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</si>
  <si>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</si>
  <si>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</si>
  <si>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</si>
  <si>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</si>
  <si>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</si>
  <si>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</si>
  <si>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</si>
  <si>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</si>
  <si>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</si>
  <si>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</si>
  <si>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</si>
  <si>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</si>
  <si>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</si>
  <si>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</si>
  <si>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</si>
  <si>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</si>
  <si>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</si>
  <si>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</si>
  <si>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</si>
  <si>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</si>
  <si>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</si>
  <si>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</si>
  <si>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</si>
  <si>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</si>
  <si>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</si>
  <si>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</si>
  <si>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</si>
  <si>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</si>
  <si>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</si>
  <si>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</si>
  <si>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</si>
  <si>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</si>
  <si>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</si>
  <si>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</si>
  <si>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</si>
  <si>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</si>
  <si>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</si>
  <si>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</si>
  <si>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</si>
  <si>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</si>
  <si>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</si>
  <si>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</si>
  <si>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</si>
  <si>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</si>
  <si>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</si>
  <si>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</si>
  <si>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</si>
  <si>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</si>
  <si>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</si>
  <si>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</si>
  <si>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</si>
  <si>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</si>
  <si>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</si>
  <si>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</si>
  <si>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</si>
  <si>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</si>
  <si>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</si>
  <si>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</si>
  <si>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</si>
  <si>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</si>
  <si>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</si>
  <si>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</si>
  <si>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</si>
  <si>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</si>
  <si>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</si>
  <si>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</si>
  <si>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</si>
  <si>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</si>
  <si>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</si>
  <si>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</si>
  <si>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</si>
  <si>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</si>
  <si>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</si>
  <si>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</si>
  <si>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</si>
  <si>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</si>
  <si>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</si>
  <si>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</si>
  <si>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</si>
  <si>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</si>
  <si>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</si>
  <si>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</si>
  <si>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</si>
  <si>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</si>
  <si>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</si>
  <si>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</si>
  <si>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</si>
  <si>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</si>
  <si>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</si>
  <si>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</si>
  <si>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</si>
  <si>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</si>
  <si>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</si>
  <si>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</si>
  <si>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</si>
  <si>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</si>
  <si>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</si>
  <si>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</si>
  <si>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</si>
  <si>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</si>
  <si>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</si>
  <si>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</si>
  <si>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</si>
  <si>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</si>
  <si>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</si>
  <si>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</si>
  <si>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</si>
  <si>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</si>
  <si>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</si>
  <si>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</si>
  <si>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</si>
  <si>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</si>
  <si>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</si>
  <si>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</si>
  <si>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</si>
  <si>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</si>
  <si>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</si>
  <si>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</si>
  <si>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</si>
  <si>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</si>
  <si>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</si>
  <si>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</si>
  <si>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</si>
  <si>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</si>
  <si>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</si>
  <si>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</si>
  <si>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</si>
  <si>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</si>
  <si>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</si>
  <si>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</si>
  <si>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</si>
  <si>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</si>
  <si>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</si>
  <si>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</si>
  <si>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</si>
  <si>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</si>
  <si>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</si>
  <si>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</si>
  <si>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</si>
  <si>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</si>
  <si>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</si>
  <si>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</si>
  <si>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</si>
  <si>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</si>
  <si>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</si>
  <si>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</si>
  <si>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</si>
  <si>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</si>
  <si>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</si>
  <si>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</si>
  <si>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</si>
  <si>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</si>
  <si>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</si>
  <si>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</si>
  <si>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</si>
  <si>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</si>
  <si>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</si>
  <si>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</si>
  <si>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</si>
  <si>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</si>
  <si>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</si>
  <si>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</si>
  <si>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</si>
  <si>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</si>
  <si>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</si>
  <si>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</si>
  <si>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</si>
  <si>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</si>
  <si>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</si>
  <si>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</si>
  <si>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</si>
  <si>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</si>
  <si>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</si>
  <si>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</si>
  <si>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</si>
  <si>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</si>
  <si>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</si>
  <si>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</si>
  <si>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</si>
  <si>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</si>
  <si>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</si>
  <si>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</si>
  <si>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</si>
  <si>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</si>
  <si>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</si>
  <si>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</si>
  <si>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</si>
  <si>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</si>
  <si>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</si>
  <si>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</si>
  <si>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</si>
  <si>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</si>
  <si>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</si>
  <si>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</si>
  <si>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</si>
  <si>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</si>
  <si>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</si>
  <si>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</si>
  <si>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</si>
  <si>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</si>
  <si>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</si>
  <si>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</si>
  <si>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</si>
  <si>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</si>
  <si>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</si>
  <si>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</si>
  <si>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</si>
  <si>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</si>
  <si>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</si>
  <si>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</si>
  <si>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</si>
  <si>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</si>
  <si>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</si>
  <si>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</si>
  <si>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</si>
  <si>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</si>
  <si>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</si>
  <si>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</si>
  <si>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</si>
  <si>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</si>
  <si>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</si>
  <si>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</si>
  <si>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</si>
  <si>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</si>
  <si>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</si>
  <si>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</si>
  <si>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</si>
  <si>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</si>
  <si>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</si>
  <si>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</si>
  <si>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</si>
  <si>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</si>
  <si>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</si>
  <si>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</si>
  <si>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</si>
  <si>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</si>
  <si>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</si>
  <si>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</si>
  <si>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</si>
  <si>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</si>
  <si>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</si>
  <si>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</si>
  <si>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</si>
  <si>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</si>
  <si>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</si>
  <si>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</si>
  <si>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</si>
  <si>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</si>
  <si>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</si>
  <si>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</si>
  <si>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</si>
  <si>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</si>
  <si>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</si>
  <si>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</si>
  <si>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</si>
  <si>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</si>
  <si>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</si>
  <si>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</si>
  <si>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</si>
  <si>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</si>
  <si>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</si>
  <si>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</si>
  <si>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</si>
  <si>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</si>
  <si>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</si>
  <si>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</si>
  <si>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</si>
  <si>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</si>
  <si>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</si>
  <si>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</si>
  <si>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</si>
  <si>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</si>
  <si>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</si>
  <si>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</si>
  <si>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</si>
  <si>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</si>
  <si>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</si>
  <si>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</si>
  <si>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</si>
  <si>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</si>
  <si>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</si>
  <si>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</si>
  <si>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</si>
  <si>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</si>
  <si>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</si>
  <si>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</si>
  <si>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</si>
  <si>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</si>
  <si>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</si>
  <si>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</si>
  <si>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</si>
  <si>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</si>
  <si>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</si>
  <si>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</si>
  <si>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</si>
  <si>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</si>
  <si>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</si>
  <si>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</si>
  <si>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</si>
  <si>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</si>
  <si>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</si>
  <si>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</si>
  <si>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</si>
  <si>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</si>
  <si>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</si>
  <si>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</si>
  <si>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</si>
  <si>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</si>
  <si>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</si>
  <si>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</si>
  <si>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</si>
  <si>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</si>
  <si>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</si>
  <si>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</si>
  <si>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</si>
  <si>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</si>
  <si>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</si>
  <si>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</si>
  <si>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</si>
  <si>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</si>
  <si>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</si>
  <si>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</si>
  <si>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</si>
  <si>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</si>
  <si>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</si>
  <si>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</si>
  <si>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</si>
  <si>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</si>
  <si>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</si>
  <si>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</si>
  <si>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</si>
  <si>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</si>
  <si>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</si>
  <si>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</si>
  <si>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</si>
  <si>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</si>
  <si>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</si>
  <si>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</si>
  <si>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</si>
  <si>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</si>
  <si>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</si>
  <si>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</si>
  <si>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</si>
  <si>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</si>
  <si>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</si>
  <si>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</si>
  <si>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</si>
  <si>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</si>
  <si>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</si>
  <si>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</si>
  <si>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</si>
  <si>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</si>
  <si>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</si>
  <si>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</si>
  <si>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</si>
  <si>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</si>
  <si>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</si>
  <si>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</si>
  <si>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</si>
  <si>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</si>
  <si>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</si>
  <si>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</si>
  <si>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</si>
  <si>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</si>
  <si>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</si>
  <si>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</si>
  <si>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</si>
  <si>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</si>
  <si>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</si>
  <si>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</si>
  <si>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</si>
  <si>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</si>
  <si>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</si>
  <si>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</si>
  <si>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</si>
  <si>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</si>
  <si>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</si>
  <si>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</si>
  <si>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</si>
  <si>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</si>
  <si>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</si>
  <si>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</si>
  <si>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</si>
  <si>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</si>
  <si>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</si>
  <si>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</si>
  <si>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</si>
  <si>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</si>
  <si>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</si>
  <si>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</si>
  <si>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</si>
  <si>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</si>
  <si>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</si>
  <si>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</si>
  <si>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</si>
  <si>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</si>
  <si>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</si>
  <si>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</si>
  <si>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</si>
  <si>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</si>
  <si>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</si>
  <si>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</si>
  <si>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</si>
  <si>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</si>
  <si>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</si>
  <si>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</si>
  <si>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</si>
  <si>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</si>
  <si>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</si>
  <si>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</si>
  <si>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</si>
  <si>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</si>
  <si>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</si>
  <si>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</si>
  <si>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</si>
  <si>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</si>
  <si>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</si>
  <si>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</si>
  <si>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</si>
  <si>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</si>
  <si>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</si>
  <si>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</si>
  <si>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</si>
  <si>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</si>
  <si>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</si>
  <si>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</si>
  <si>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</si>
  <si>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</si>
  <si>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</si>
  <si>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</si>
  <si>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</si>
  <si>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</si>
  <si>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</si>
  <si>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</si>
  <si>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</si>
  <si>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</si>
  <si>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</si>
  <si>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</si>
  <si>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</si>
  <si>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</si>
  <si>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</si>
  <si>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</si>
  <si>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</si>
  <si>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</si>
  <si>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</si>
  <si>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</si>
  <si>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</si>
  <si>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</si>
  <si>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</si>
  <si>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</si>
  <si>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</si>
  <si>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</si>
  <si>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</si>
  <si>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</si>
  <si>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</si>
  <si>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</si>
  <si>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</si>
  <si>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</si>
  <si>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</si>
  <si>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</si>
  <si>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</si>
  <si>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</si>
  <si>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</si>
  <si>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</si>
  <si>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</si>
  <si>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</si>
  <si>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</si>
  <si>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</si>
  <si>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</si>
  <si>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</si>
  <si>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</si>
  <si>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</si>
  <si>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</si>
  <si>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</si>
  <si>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</si>
  <si>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</si>
  <si>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</si>
  <si>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</si>
  <si>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</si>
  <si>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</si>
  <si>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</si>
  <si>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</si>
  <si>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</si>
  <si>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</si>
  <si>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</si>
  <si>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</si>
  <si>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</si>
  <si>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</si>
  <si>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</si>
  <si>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</si>
  <si>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</si>
  <si>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</si>
  <si>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</si>
  <si>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</si>
  <si>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</si>
  <si>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</si>
  <si>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</si>
  <si>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</si>
  <si>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</si>
  <si>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</si>
  <si>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</si>
  <si>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</si>
  <si>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</si>
  <si>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</si>
  <si>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</si>
  <si>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</si>
  <si>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</si>
  <si>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</si>
  <si>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</si>
  <si>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</si>
  <si>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</si>
  <si>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</si>
  <si>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</si>
  <si>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</si>
  <si>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</si>
  <si>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</si>
  <si>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</si>
  <si>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</si>
  <si>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</si>
  <si>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</si>
  <si>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</si>
  <si>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</si>
  <si>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</si>
  <si>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</si>
  <si>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</si>
  <si>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</si>
  <si>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</si>
  <si>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</si>
  <si>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</si>
  <si>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</si>
  <si>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</si>
  <si>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</si>
  <si>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</si>
  <si>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</si>
  <si>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</si>
  <si>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</si>
  <si>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</si>
  <si>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</si>
  <si>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</si>
  <si>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</si>
  <si>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</si>
  <si>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</si>
  <si>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</si>
  <si>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</si>
  <si>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</si>
  <si>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</si>
  <si>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</si>
  <si>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</si>
  <si>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</si>
  <si>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</si>
  <si>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</si>
  <si>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</si>
  <si>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</si>
  <si>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</si>
  <si>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</si>
  <si>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</si>
  <si>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</si>
  <si>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</si>
  <si>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</si>
  <si>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</si>
  <si>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</si>
  <si>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</si>
  <si>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</si>
  <si>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</si>
  <si>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</si>
  <si>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</si>
  <si>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</si>
  <si>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</si>
  <si>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</si>
  <si>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</si>
  <si>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</si>
  <si>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</si>
  <si>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</si>
  <si>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</si>
  <si>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</si>
  <si>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</si>
  <si>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</si>
  <si>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</si>
  <si>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</si>
  <si>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</si>
  <si>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</si>
  <si>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</si>
  <si>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</si>
  <si>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</si>
  <si>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</si>
  <si>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</si>
  <si>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</si>
  <si>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</si>
  <si>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</si>
  <si>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</si>
  <si>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</si>
  <si>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</si>
  <si>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</si>
  <si>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</si>
  <si>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</si>
  <si>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</si>
  <si>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</si>
  <si>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</si>
  <si>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</si>
  <si>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</si>
  <si>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</si>
  <si>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</si>
  <si>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</si>
  <si>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</si>
  <si>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</si>
  <si>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</si>
  <si>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</si>
  <si>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</si>
  <si>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</si>
  <si>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</si>
  <si>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</si>
  <si>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</si>
  <si>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</si>
  <si>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</si>
  <si>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</si>
  <si>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</si>
  <si>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</si>
  <si>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</si>
  <si>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</si>
  <si>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</si>
  <si>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</si>
  <si>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</si>
  <si>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</si>
  <si>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</si>
  <si>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</si>
  <si>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</si>
  <si>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</si>
  <si>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</si>
  <si>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</si>
  <si>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</si>
  <si>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</si>
  <si>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</si>
  <si>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</si>
  <si>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</si>
  <si>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</si>
  <si>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</si>
  <si>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</si>
  <si>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</si>
  <si>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</si>
  <si>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</si>
  <si>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</si>
  <si>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</si>
  <si>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</si>
  <si>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</si>
  <si>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</si>
  <si>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</si>
  <si>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</si>
  <si>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</si>
  <si>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</si>
  <si>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</si>
  <si>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</si>
  <si>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</si>
  <si>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</si>
  <si>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</si>
  <si>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</si>
  <si>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</si>
  <si>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</si>
  <si>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</si>
  <si>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</si>
  <si>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</si>
  <si>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</si>
  <si>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</si>
  <si>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</si>
  <si>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</si>
  <si>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</si>
  <si>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</si>
  <si>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</si>
  <si>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</si>
  <si>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</si>
  <si>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</si>
  <si>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</si>
  <si>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</si>
  <si>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</si>
  <si>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</si>
  <si>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</si>
  <si>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</si>
  <si>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</si>
  <si>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</si>
  <si>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</si>
  <si>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</si>
  <si>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</si>
  <si>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</si>
  <si>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</si>
  <si>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</si>
  <si>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</si>
  <si>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</si>
  <si>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</si>
  <si>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</si>
  <si>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</si>
  <si>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</si>
  <si>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</si>
  <si>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</si>
  <si>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</si>
  <si>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</si>
  <si>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</si>
  <si>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</si>
  <si>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</si>
  <si>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</si>
  <si>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</si>
  <si>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</si>
  <si>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</si>
  <si>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</si>
  <si>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</si>
  <si>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</si>
  <si>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</si>
  <si>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</si>
  <si>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</si>
  <si>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</si>
  <si>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</si>
  <si>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</si>
  <si>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</si>
  <si>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</si>
  <si>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</si>
  <si>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</si>
  <si>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</si>
  <si>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</si>
  <si>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</si>
  <si>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</si>
  <si>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</si>
  <si>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</si>
  <si>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</si>
  <si>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</si>
  <si>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</si>
  <si>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</si>
  <si>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</si>
  <si>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</si>
  <si>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</si>
  <si>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</si>
  <si>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</si>
  <si>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</si>
  <si>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</si>
  <si>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</si>
  <si>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</si>
  <si>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</si>
  <si>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</si>
  <si>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</si>
  <si>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</si>
  <si>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</si>
  <si>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</si>
  <si>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</si>
  <si>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</si>
  <si>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</si>
  <si>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</si>
  <si>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</si>
  <si>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</si>
  <si>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</si>
  <si>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</si>
  <si>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</si>
  <si>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</si>
  <si>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</si>
  <si>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</si>
  <si>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</si>
  <si>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</si>
  <si>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</si>
  <si>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</si>
  <si>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</si>
  <si>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</si>
  <si>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</si>
  <si>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</si>
  <si>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</si>
  <si>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</si>
  <si>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</si>
  <si>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</si>
  <si>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</si>
  <si>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</si>
  <si>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</si>
  <si>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</si>
  <si>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</si>
  <si>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</si>
  <si>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</si>
  <si>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</si>
  <si>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</si>
  <si>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</si>
  <si>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</si>
  <si>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</si>
  <si>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</si>
  <si>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</si>
  <si>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</si>
  <si>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</si>
  <si>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</si>
  <si>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</si>
  <si>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</si>
  <si>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</si>
  <si>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</si>
  <si>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</si>
  <si>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</si>
  <si>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</si>
  <si>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</si>
  <si>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</si>
  <si>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</si>
  <si>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</si>
  <si>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</si>
  <si>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</si>
  <si>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</si>
  <si>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</si>
  <si>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</si>
  <si>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</si>
  <si>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</si>
  <si>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</si>
  <si>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</si>
  <si>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</si>
  <si>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</si>
  <si>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</si>
  <si>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</si>
  <si>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</si>
  <si>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</si>
  <si>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</si>
  <si>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</si>
  <si>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</si>
  <si>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</si>
  <si>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</si>
  <si>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</si>
  <si>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</si>
  <si>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</si>
  <si>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</si>
  <si>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</si>
  <si>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</si>
  <si>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</si>
  <si>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</si>
  <si>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</si>
  <si>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</si>
  <si>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</si>
  <si>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</si>
  <si>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</si>
  <si>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</si>
  <si>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</si>
  <si>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</si>
  <si>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</si>
  <si>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</si>
  <si>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</si>
  <si>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</si>
  <si>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</si>
  <si>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</si>
  <si>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</si>
  <si>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</si>
  <si>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</si>
  <si>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</si>
  <si>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</si>
  <si>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</si>
  <si>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</si>
  <si>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</si>
  <si>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</si>
  <si>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</si>
  <si>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</si>
  <si>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</si>
  <si>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</si>
  <si>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</si>
  <si>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</si>
  <si>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</si>
  <si>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</si>
  <si>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</si>
  <si>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</si>
  <si>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</si>
  <si>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</si>
  <si>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</si>
  <si>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</si>
  <si>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</si>
  <si>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</si>
  <si>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</si>
  <si>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</si>
  <si>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</si>
  <si>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</si>
  <si>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</si>
  <si>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</si>
  <si>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</si>
  <si>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</si>
  <si>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</si>
  <si>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</si>
  <si>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</si>
  <si>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</si>
  <si>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</si>
  <si>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</si>
  <si>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</si>
  <si>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</si>
  <si>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</si>
  <si>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</si>
  <si>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</si>
  <si>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</si>
  <si>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</si>
  <si>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</si>
  <si>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</si>
  <si>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</si>
  <si>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</si>
  <si>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</si>
  <si>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</si>
  <si>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</si>
  <si>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</si>
  <si>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</si>
  <si>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</si>
  <si>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</si>
  <si>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</si>
  <si>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</si>
  <si>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</si>
  <si>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</si>
  <si>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</si>
  <si>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</si>
  <si>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</si>
  <si>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</si>
  <si>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</si>
  <si>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</si>
  <si>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</si>
  <si>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</si>
  <si>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</si>
  <si>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</si>
  <si>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</si>
  <si>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</si>
  <si>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</si>
  <si>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</si>
  <si>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</si>
  <si>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</si>
  <si>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</si>
  <si>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</si>
  <si>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</si>
  <si>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</si>
  <si>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</si>
  <si>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</si>
  <si>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</si>
  <si>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</si>
  <si>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</si>
  <si>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</si>
  <si>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</si>
  <si>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</si>
  <si>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</si>
  <si>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</si>
  <si>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</si>
  <si>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</si>
  <si>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</si>
  <si>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</si>
  <si>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</si>
  <si>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</si>
  <si>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</si>
  <si>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</si>
  <si>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</si>
  <si>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</si>
  <si>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</si>
  <si>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</si>
  <si>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</si>
  <si>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</si>
  <si>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</si>
  <si>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</si>
  <si>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</si>
  <si>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</si>
  <si>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</si>
  <si>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</si>
  <si>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</si>
  <si>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</si>
  <si>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</si>
  <si>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</si>
  <si>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</si>
  <si>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</si>
  <si>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</si>
  <si>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</si>
  <si>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</si>
  <si>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</si>
  <si>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</si>
  <si>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</si>
  <si>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</si>
  <si>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</si>
  <si>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</si>
  <si>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</si>
  <si>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</si>
  <si>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</si>
  <si>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</si>
  <si>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</si>
  <si>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</si>
  <si>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</si>
  <si>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</si>
  <si>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</si>
  <si>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</si>
  <si>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</si>
  <si>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</si>
  <si>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</si>
  <si>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</si>
  <si>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</si>
  <si>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</si>
  <si>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</si>
  <si>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</si>
  <si>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</si>
  <si>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</si>
  <si>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</si>
  <si>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</si>
  <si>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</si>
  <si>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</si>
  <si>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</si>
  <si>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</si>
  <si>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</si>
  <si>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</si>
  <si>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</si>
  <si>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</si>
  <si>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</si>
  <si>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</si>
  <si>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</si>
  <si>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</si>
  <si>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</si>
  <si>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</si>
  <si>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</si>
  <si>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</si>
  <si>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</si>
  <si>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</si>
  <si>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</si>
  <si>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</si>
  <si>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</si>
  <si>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</si>
  <si>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</si>
  <si>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</si>
  <si>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</si>
  <si>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</si>
  <si>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</si>
  <si>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</si>
  <si>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</si>
  <si>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</si>
  <si>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</si>
  <si>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</si>
  <si>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</si>
  <si>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</si>
  <si>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</si>
  <si>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</si>
  <si>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</si>
  <si>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</si>
  <si>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</si>
  <si>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</si>
  <si>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</si>
  <si>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</si>
  <si>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</si>
  <si>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</si>
  <si>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</si>
  <si>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</si>
  <si>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</si>
  <si>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</si>
  <si>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</si>
  <si>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</si>
  <si>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</si>
  <si>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</si>
  <si>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</si>
  <si>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</si>
  <si>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</si>
  <si>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</si>
  <si>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</si>
  <si>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</si>
  <si>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</si>
  <si>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</si>
  <si>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</si>
  <si>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</si>
  <si>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</si>
  <si>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</si>
  <si>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</si>
  <si>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</si>
  <si>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</si>
  <si>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</si>
  <si>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</si>
  <si>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</si>
  <si>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</si>
  <si>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</si>
  <si>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</si>
  <si>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</si>
  <si>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</si>
  <si>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</si>
  <si>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</si>
  <si>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</si>
  <si>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</si>
  <si>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</si>
  <si>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</si>
  <si>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</si>
  <si>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</si>
  <si>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</si>
  <si>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</si>
  <si>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</si>
  <si>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</si>
  <si>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</si>
  <si>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</si>
  <si>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</si>
  <si>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</si>
  <si>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</si>
  <si>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</si>
  <si>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</si>
  <si>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</si>
  <si>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</si>
  <si>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</si>
  <si>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</si>
  <si>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</si>
  <si>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</si>
  <si>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</si>
  <si>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</si>
  <si>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</si>
  <si>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</si>
  <si>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</si>
  <si>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</si>
  <si>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</si>
  <si>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</si>
  <si>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</si>
  <si>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</si>
  <si>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</si>
  <si>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</si>
  <si>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</si>
  <si>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</si>
  <si>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</si>
  <si>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</si>
  <si>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</si>
  <si>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</si>
  <si>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</si>
  <si>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</si>
  <si>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</si>
  <si>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</si>
  <si>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</si>
  <si>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</si>
  <si>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</si>
  <si>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</si>
  <si>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</si>
  <si>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</si>
  <si>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</si>
  <si>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</si>
  <si>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</si>
  <si>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</si>
  <si>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</si>
  <si>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</si>
  <si>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</si>
  <si>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</si>
  <si>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</si>
  <si>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</si>
  <si>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</si>
  <si>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</si>
  <si>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</si>
  <si>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</si>
  <si>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</si>
  <si>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</si>
  <si>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</si>
  <si>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</si>
  <si>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</si>
  <si>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</si>
  <si>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</si>
  <si>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</si>
  <si>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</si>
  <si>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</si>
  <si>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</si>
  <si>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</si>
  <si>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</si>
  <si>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</si>
  <si>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</si>
  <si>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</si>
  <si>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</si>
  <si>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</si>
  <si>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</si>
  <si>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</si>
  <si>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</si>
  <si>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</si>
  <si>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</si>
  <si>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</si>
  <si>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</si>
  <si>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</si>
  <si>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</si>
  <si>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</si>
  <si>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</si>
  <si>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</si>
  <si>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</si>
  <si>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</si>
  <si>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</si>
  <si>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</si>
  <si>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</si>
  <si>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</si>
  <si>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</si>
  <si>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</si>
  <si>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</si>
  <si>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</si>
  <si>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</si>
  <si>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</si>
  <si>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</si>
  <si>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</si>
  <si>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</si>
  <si>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</si>
  <si>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</si>
  <si>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</si>
  <si>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</si>
  <si>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</si>
  <si>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</si>
  <si>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</si>
  <si>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</si>
  <si>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</si>
  <si>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</si>
  <si>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</si>
  <si>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</si>
  <si>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</si>
  <si>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</si>
  <si>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</si>
  <si>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</si>
  <si>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</si>
  <si>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</si>
  <si>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</si>
  <si>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</si>
  <si>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</si>
  <si>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</si>
  <si>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</si>
  <si>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</si>
  <si>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</si>
  <si>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</si>
  <si>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</si>
  <si>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</si>
  <si>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</si>
  <si>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</si>
  <si>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</si>
  <si>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</si>
  <si>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</si>
  <si>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</si>
  <si>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</si>
  <si>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</si>
  <si>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</si>
  <si>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</si>
  <si>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</si>
  <si>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</si>
  <si>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</si>
  <si>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</si>
  <si>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</si>
  <si>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</si>
  <si>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</si>
  <si>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</si>
  <si>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</si>
  <si>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</si>
  <si>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</si>
  <si>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</si>
  <si>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</si>
  <si>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</si>
  <si>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</si>
  <si>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</si>
  <si>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</si>
  <si>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</si>
  <si>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</si>
  <si>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</si>
  <si>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</si>
  <si>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</si>
  <si>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</si>
  <si>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</si>
  <si>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</si>
  <si>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</si>
  <si>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</si>
  <si>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</si>
  <si>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</si>
  <si>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</si>
  <si>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</si>
  <si>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</si>
  <si>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</si>
  <si>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</si>
  <si>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</si>
  <si>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</si>
  <si>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</si>
  <si>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</si>
  <si>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</si>
  <si>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</si>
  <si>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</si>
  <si>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</si>
  <si>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</si>
  <si>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</si>
  <si>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</si>
  <si>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</si>
  <si>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</si>
  <si>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</si>
  <si>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</si>
  <si>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</si>
  <si>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</si>
  <si>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</si>
  <si>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</si>
  <si>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</si>
  <si>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</si>
  <si>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</si>
  <si>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</si>
  <si>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</si>
  <si>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</si>
  <si>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</si>
  <si>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</si>
  <si>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</si>
  <si>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</si>
  <si>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</si>
  <si>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</si>
  <si>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</si>
  <si>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</si>
  <si>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</si>
  <si>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</si>
  <si>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</si>
  <si>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</si>
  <si>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</si>
  <si>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</si>
  <si>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</si>
  <si>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</si>
  <si>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</si>
  <si>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</si>
  <si>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</si>
  <si>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</si>
  <si>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</si>
  <si>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</si>
  <si>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</si>
  <si>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</si>
  <si>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</si>
  <si>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</si>
  <si>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</si>
  <si>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</si>
  <si>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</si>
  <si>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</si>
  <si>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</si>
  <si>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</si>
  <si>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</si>
  <si>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</si>
  <si>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</si>
  <si>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</si>
  <si>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</si>
  <si>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</si>
  <si>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</si>
  <si>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</si>
  <si>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</si>
  <si>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</si>
  <si>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</si>
  <si>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</si>
  <si>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</si>
  <si>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</si>
  <si>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</si>
  <si>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</si>
  <si>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</si>
  <si>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</si>
  <si>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</si>
  <si>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</si>
  <si>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</si>
  <si>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</si>
  <si>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</si>
  <si>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</si>
  <si>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</si>
  <si>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</si>
  <si>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</si>
  <si>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</si>
  <si>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</si>
  <si>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</si>
  <si>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</si>
  <si>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</si>
  <si>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</si>
  <si>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</si>
  <si>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</si>
  <si>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</si>
  <si>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</si>
  <si>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</si>
  <si>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</si>
  <si>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</si>
  <si>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</si>
  <si>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</si>
  <si>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</si>
  <si>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</si>
  <si>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</si>
  <si>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</si>
  <si>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</si>
  <si>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</si>
  <si>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</si>
  <si>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</si>
  <si>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</si>
  <si>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</si>
  <si>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</si>
  <si>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</si>
  <si>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</si>
  <si>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</si>
  <si>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</si>
  <si>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</si>
  <si>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</si>
  <si>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</si>
  <si>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</si>
  <si>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</si>
  <si>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</si>
  <si>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</si>
  <si>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</si>
  <si>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</si>
  <si>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</si>
  <si>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</si>
  <si>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</si>
  <si>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</si>
  <si>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</si>
  <si>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</si>
  <si>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</si>
  <si>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</si>
  <si>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</si>
  <si>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</si>
  <si>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</si>
  <si>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</si>
  <si>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</si>
  <si>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</si>
  <si>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</si>
  <si>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</si>
  <si>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</si>
  <si>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</si>
  <si>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</si>
  <si>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</si>
  <si>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</si>
  <si>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</si>
  <si>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</si>
  <si>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</si>
  <si>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</si>
  <si>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</si>
  <si>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</si>
  <si>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</si>
  <si>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</si>
  <si>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</si>
  <si>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</si>
  <si>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</si>
  <si>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</si>
  <si>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</si>
  <si>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</si>
  <si>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</si>
  <si>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</si>
  <si>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</si>
  <si>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</si>
  <si>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</si>
  <si>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</si>
  <si>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</si>
  <si>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</si>
  <si>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</si>
  <si>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</si>
  <si>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</si>
  <si>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</si>
  <si>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</si>
  <si>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</si>
  <si>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</si>
  <si>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</si>
  <si>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</si>
  <si>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</si>
  <si>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</si>
  <si>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</si>
  <si>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</si>
  <si>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</si>
  <si>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</si>
  <si>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</si>
  <si>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</si>
  <si>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</si>
  <si>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</si>
  <si>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</si>
  <si>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</si>
  <si>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</si>
  <si>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</si>
  <si>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</si>
  <si>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</si>
  <si>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</si>
  <si>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</si>
  <si>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</si>
  <si>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</si>
  <si>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</si>
  <si>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</si>
  <si>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</si>
  <si>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</si>
  <si>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</si>
  <si>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</si>
  <si>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</si>
  <si>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</si>
  <si>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</si>
  <si>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</si>
  <si>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</si>
  <si>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</si>
  <si>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</si>
  <si>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</si>
  <si>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</si>
  <si>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</si>
  <si>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</si>
  <si>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</si>
  <si>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</si>
  <si>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</si>
  <si>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</si>
  <si>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</si>
  <si>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</si>
  <si>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</si>
  <si>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</si>
  <si>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</si>
  <si>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</si>
  <si>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</si>
  <si>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</si>
  <si>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</si>
  <si>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</si>
  <si>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</si>
  <si>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</si>
  <si>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</si>
  <si>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</si>
  <si>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</si>
  <si>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</si>
  <si>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</si>
  <si>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</si>
  <si>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</si>
  <si>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</si>
  <si>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</si>
  <si>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</si>
  <si>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</si>
  <si>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</si>
  <si>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</si>
  <si>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</si>
  <si>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</si>
  <si>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</si>
  <si>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</si>
  <si>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</si>
  <si>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</si>
  <si>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</si>
  <si>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</si>
  <si>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</si>
  <si>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</si>
  <si>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</si>
  <si>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</si>
  <si>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</si>
  <si>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</si>
  <si>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</si>
  <si>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</si>
  <si>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</si>
  <si>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</si>
  <si>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</si>
  <si>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</si>
  <si>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</si>
  <si>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</si>
  <si>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</si>
  <si>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</si>
  <si>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</si>
  <si>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</si>
  <si>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</si>
  <si>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</si>
  <si>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</si>
  <si>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</si>
  <si>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</si>
  <si>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</si>
  <si>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</si>
  <si>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</si>
  <si>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</si>
  <si>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</si>
  <si>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</si>
  <si>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</si>
  <si>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</si>
  <si>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</si>
  <si>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</si>
  <si>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</si>
  <si>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</si>
  <si>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</si>
  <si>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</si>
  <si>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</si>
  <si>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</si>
  <si>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</si>
  <si>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</si>
  <si>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</si>
  <si>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</si>
  <si>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</si>
  <si>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</si>
  <si>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</si>
  <si>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</si>
  <si>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</si>
  <si>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</si>
  <si>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</si>
  <si>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</si>
  <si>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</si>
  <si>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</si>
  <si>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</si>
  <si>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</si>
  <si>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</si>
  <si>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</si>
  <si>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</si>
  <si>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</si>
  <si>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</si>
  <si>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</si>
  <si>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</si>
  <si>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</si>
  <si>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</si>
  <si>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</si>
  <si>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</si>
  <si>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</si>
  <si>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</si>
  <si>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</si>
  <si>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</si>
  <si>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</si>
  <si>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</si>
  <si>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</si>
  <si>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</si>
  <si>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</si>
  <si>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</si>
  <si>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</si>
  <si>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</si>
  <si>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</si>
  <si>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</si>
  <si>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</si>
  <si>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</si>
  <si>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</si>
  <si>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</si>
  <si>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</si>
  <si>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</si>
  <si>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</si>
  <si>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</si>
  <si>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</si>
  <si>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</si>
  <si>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</si>
  <si>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</si>
  <si>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</si>
  <si>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</si>
  <si>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</si>
  <si>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</si>
  <si>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</si>
  <si>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</si>
  <si>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</si>
  <si>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</si>
  <si>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</si>
  <si>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</si>
  <si>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</si>
  <si>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</si>
  <si>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</si>
  <si>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</si>
  <si>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</si>
  <si>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</si>
  <si>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</si>
  <si>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</si>
  <si>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</si>
  <si>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</si>
  <si>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</si>
  <si>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</si>
  <si>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</si>
  <si>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</si>
  <si>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</si>
  <si>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</si>
  <si>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</si>
  <si>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</si>
  <si>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</si>
  <si>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</si>
  <si>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</si>
  <si>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</si>
  <si>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</si>
  <si>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</si>
  <si>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</si>
  <si>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</si>
  <si>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</si>
  <si>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</si>
  <si>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</si>
  <si>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</si>
  <si>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</si>
  <si>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</si>
  <si>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</si>
  <si>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</si>
  <si>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</si>
  <si>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</si>
  <si>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</si>
  <si>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</si>
  <si>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</si>
  <si>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</si>
  <si>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</si>
  <si>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</si>
  <si>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</si>
  <si>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</si>
  <si>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</si>
  <si>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</si>
  <si>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</si>
  <si>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</si>
  <si>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</si>
  <si>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</si>
  <si>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</si>
  <si>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</si>
  <si>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</si>
  <si>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</si>
  <si>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</si>
  <si>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</si>
  <si>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</si>
  <si>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</si>
  <si>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</si>
  <si>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</si>
  <si>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</si>
  <si>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</si>
  <si>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</si>
  <si>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</si>
  <si>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</si>
  <si>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</si>
  <si>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</si>
  <si>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</si>
  <si>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</si>
  <si>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</si>
  <si>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</si>
  <si>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</si>
  <si>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</si>
  <si>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</si>
  <si>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</si>
  <si>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</si>
  <si>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</si>
  <si>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</si>
  <si>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</si>
  <si>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</si>
  <si>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</si>
  <si>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</si>
  <si>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</si>
  <si>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</si>
  <si>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</si>
  <si>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</si>
  <si>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</si>
  <si>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</si>
  <si>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</si>
  <si>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</si>
  <si>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</si>
  <si>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</si>
  <si>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</si>
  <si>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</si>
  <si>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</si>
  <si>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</si>
  <si>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</si>
  <si>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</si>
  <si>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</si>
  <si>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</si>
  <si>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</si>
  <si>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</si>
  <si>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</si>
  <si>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</si>
  <si>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</si>
  <si>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</si>
  <si>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</si>
  <si>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</si>
  <si>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</si>
  <si>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</si>
  <si>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</si>
  <si>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</si>
  <si>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</si>
  <si>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</si>
  <si>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</si>
  <si>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</si>
  <si>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</si>
  <si>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</si>
  <si>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</si>
  <si>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</si>
  <si>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</si>
  <si>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</si>
  <si>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</si>
  <si>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</si>
  <si>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</si>
  <si>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</si>
  <si>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</si>
  <si>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</si>
  <si>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</si>
  <si>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</si>
  <si>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</si>
  <si>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</si>
  <si>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</si>
  <si>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</si>
  <si>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</si>
  <si>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</si>
  <si>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</si>
  <si>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</si>
  <si>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</si>
  <si>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</si>
  <si>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</si>
  <si>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</si>
  <si>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</si>
  <si>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</si>
  <si>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</si>
  <si>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</si>
  <si>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</si>
  <si>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</si>
  <si>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</si>
  <si>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</si>
  <si>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</si>
  <si>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</si>
  <si>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</si>
  <si>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</si>
  <si>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</si>
  <si>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</si>
  <si>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</si>
  <si>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</si>
  <si>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</si>
  <si>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</si>
  <si>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</si>
  <si>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</si>
  <si>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</si>
  <si>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</si>
  <si>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</si>
  <si>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</si>
  <si>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</si>
  <si>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</si>
  <si>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</si>
  <si>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</si>
  <si>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</si>
  <si>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</si>
  <si>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</si>
  <si>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</si>
  <si>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</si>
  <si>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</si>
  <si>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</si>
  <si>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</si>
  <si>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</si>
  <si>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</si>
  <si>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</si>
  <si>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</si>
  <si>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</si>
  <si>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</si>
  <si>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</si>
  <si>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</si>
  <si>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</si>
  <si>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</si>
  <si>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</si>
  <si>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</si>
  <si>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</si>
  <si>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</si>
  <si>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</si>
  <si>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</si>
  <si>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</si>
  <si>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</si>
  <si>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</si>
  <si>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</si>
  <si>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</si>
  <si>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</si>
  <si>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</si>
  <si>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</si>
  <si>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</si>
  <si>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</si>
  <si>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</si>
  <si>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</si>
  <si>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</si>
  <si>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</si>
  <si>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</si>
  <si>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</si>
  <si>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</si>
  <si>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</si>
  <si>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</si>
  <si>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</si>
  <si>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</si>
  <si>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</si>
  <si>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</si>
  <si>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</si>
  <si>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</si>
  <si>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</si>
  <si>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</si>
  <si>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</si>
  <si>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</si>
  <si>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</si>
  <si>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</si>
  <si>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</si>
  <si>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</si>
  <si>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</si>
  <si>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</si>
  <si>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</si>
  <si>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</si>
  <si>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</si>
  <si>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</si>
  <si>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</si>
  <si>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</si>
  <si>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</si>
  <si>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</si>
  <si>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</si>
  <si>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</si>
  <si>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</si>
  <si>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</si>
  <si>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</si>
  <si>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</si>
  <si>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</si>
  <si>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</si>
  <si>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</si>
  <si>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</si>
  <si>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</si>
  <si>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</si>
  <si>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</si>
  <si>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</si>
  <si>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</si>
  <si>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</si>
  <si>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</si>
  <si>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</si>
  <si>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</si>
  <si>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</si>
  <si>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</si>
  <si>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</si>
  <si>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</si>
  <si>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</si>
  <si>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</si>
  <si>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</si>
  <si>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</si>
  <si>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</si>
  <si>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</si>
  <si>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</si>
  <si>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</si>
  <si>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</si>
  <si>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</si>
  <si>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</si>
  <si>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</si>
  <si>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</si>
  <si>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</si>
  <si>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</si>
  <si>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</si>
  <si>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</si>
  <si>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</si>
  <si>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</si>
  <si>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</si>
  <si>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</si>
  <si>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</si>
  <si>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</si>
  <si>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</si>
  <si>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</si>
  <si>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</si>
  <si>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</si>
  <si>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</si>
  <si>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</si>
  <si>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</si>
  <si>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</si>
  <si>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</si>
  <si>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</si>
  <si>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</si>
  <si>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</si>
  <si>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</si>
  <si>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</si>
  <si>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</si>
  <si>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</si>
  <si>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</si>
  <si>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</si>
  <si>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</si>
  <si>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</si>
  <si>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</si>
  <si>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</si>
  <si>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</si>
  <si>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</si>
  <si>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</si>
  <si>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</si>
  <si>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</si>
  <si>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</si>
  <si>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</si>
  <si>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</si>
  <si>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</si>
  <si>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</si>
  <si>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</si>
  <si>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</si>
  <si>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</si>
  <si>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</si>
  <si>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</si>
  <si>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</si>
  <si>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</si>
  <si>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</si>
  <si>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</si>
  <si>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</si>
  <si>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</si>
  <si>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</si>
  <si>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</si>
  <si>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</si>
  <si>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</si>
  <si>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</si>
  <si>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</si>
  <si>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</si>
  <si>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</si>
  <si>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</si>
  <si>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</si>
  <si>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</si>
  <si>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</si>
  <si>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</si>
  <si>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</si>
  <si>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</si>
  <si>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</si>
  <si>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</si>
  <si>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</si>
  <si>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</si>
  <si>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</si>
  <si>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</si>
  <si>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</si>
  <si>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</si>
  <si>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</si>
  <si>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</si>
  <si>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</si>
  <si>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</si>
  <si>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</si>
  <si>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</si>
  <si>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</si>
  <si>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</si>
  <si>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</si>
  <si>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</si>
  <si>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</si>
  <si>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</si>
  <si>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</si>
  <si>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</si>
  <si>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</si>
  <si>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</si>
  <si>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</si>
  <si>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</si>
  <si>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</si>
  <si>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</si>
  <si>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</si>
  <si>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</si>
  <si>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</si>
  <si>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</si>
  <si>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</si>
  <si>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</si>
  <si>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</si>
  <si>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</si>
  <si>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</si>
  <si>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</si>
  <si>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</si>
  <si>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</si>
  <si>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</si>
  <si>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</si>
  <si>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</si>
  <si>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</si>
  <si>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</si>
  <si>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</si>
  <si>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</si>
  <si>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</si>
  <si>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</si>
  <si>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</si>
  <si>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</si>
  <si>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</si>
  <si>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</si>
  <si>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</si>
  <si>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</si>
  <si>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</si>
  <si>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</si>
  <si>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</si>
  <si>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</si>
  <si>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</si>
  <si>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</si>
  <si>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</si>
  <si>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</si>
  <si>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</si>
  <si>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</si>
  <si>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</si>
  <si>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</si>
  <si>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</si>
  <si>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</si>
  <si>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</si>
  <si>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</si>
  <si>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</si>
  <si>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</si>
  <si>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</si>
  <si>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</si>
  <si>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</si>
  <si>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</si>
  <si>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</si>
  <si>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</si>
  <si>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</si>
  <si>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</si>
  <si>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</si>
  <si>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</si>
  <si>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</si>
  <si>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</si>
  <si>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</si>
  <si>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</si>
  <si>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</si>
  <si>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</si>
  <si>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</si>
  <si>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</si>
  <si>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</si>
  <si>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</si>
  <si>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</si>
  <si>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</si>
  <si>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</si>
  <si>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</si>
  <si>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</si>
  <si>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</si>
  <si>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</si>
  <si>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</si>
  <si>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</si>
  <si>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</si>
  <si>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</si>
  <si>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</si>
  <si>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</si>
  <si>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</si>
  <si>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</si>
  <si>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</si>
  <si>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</si>
  <si>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</si>
  <si>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</si>
  <si>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</si>
  <si>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</si>
  <si>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</si>
  <si>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</si>
  <si>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</si>
  <si>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</si>
  <si>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</si>
  <si>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</si>
  <si>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</si>
  <si>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</si>
  <si>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</si>
  <si>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</si>
  <si>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</si>
  <si>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</si>
  <si>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</si>
  <si>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</si>
  <si>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</si>
  <si>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</si>
  <si>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</si>
  <si>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</si>
  <si>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</si>
  <si>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</si>
  <si>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</si>
  <si>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</si>
  <si>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</si>
  <si>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</si>
  <si>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</si>
  <si>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</si>
  <si>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</si>
  <si>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</si>
  <si>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</si>
  <si>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</si>
  <si>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</si>
  <si>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</si>
  <si>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</si>
  <si>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</si>
  <si>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</si>
  <si>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</si>
  <si>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</si>
  <si>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</si>
  <si>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</si>
  <si>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</si>
  <si>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</si>
  <si>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</si>
  <si>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</si>
  <si>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</si>
  <si>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</si>
  <si>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</si>
  <si>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</si>
  <si>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</si>
  <si>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</si>
  <si>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</si>
  <si>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</si>
  <si>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</si>
  <si>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</si>
  <si>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</si>
  <si>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</si>
  <si>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</si>
  <si>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</si>
  <si>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</si>
  <si>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</si>
  <si>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</si>
  <si>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</si>
  <si>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</si>
  <si>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</si>
  <si>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</si>
  <si>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</si>
  <si>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</si>
  <si>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</si>
  <si>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</si>
  <si>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</si>
  <si>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</si>
  <si>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</si>
  <si>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</si>
  <si>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</si>
  <si>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</si>
  <si>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</si>
  <si>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</si>
  <si>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</si>
  <si>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</si>
  <si>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</si>
  <si>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</si>
  <si>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</si>
  <si>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</si>
  <si>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</si>
  <si>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</si>
  <si>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</si>
  <si>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</si>
  <si>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</si>
  <si>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</si>
  <si>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</si>
  <si>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</si>
  <si>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</si>
  <si>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</si>
  <si>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</si>
  <si>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</si>
  <si>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</si>
  <si>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</si>
  <si>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</si>
  <si>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</si>
  <si>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</si>
  <si>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</si>
  <si>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</si>
  <si>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</si>
  <si>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</si>
  <si>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</si>
  <si>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</si>
  <si>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</si>
  <si>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</si>
  <si>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</si>
  <si>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</si>
  <si>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</si>
  <si>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</si>
  <si>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</si>
  <si>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</si>
  <si>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</si>
  <si>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</si>
  <si>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</si>
  <si>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</si>
  <si>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</si>
  <si>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</si>
  <si>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</si>
  <si>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</si>
  <si>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</si>
  <si>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</si>
  <si>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</si>
  <si>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</si>
  <si>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</si>
  <si>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</si>
  <si>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</si>
  <si>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</si>
  <si>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</si>
  <si>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</si>
  <si>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</si>
  <si>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</si>
  <si>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</si>
  <si>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</si>
  <si>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</si>
  <si>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</si>
  <si>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</si>
  <si>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</si>
  <si>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</si>
  <si>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</si>
  <si>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</si>
  <si>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</si>
  <si>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</si>
  <si>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</si>
  <si>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</si>
  <si>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</si>
  <si>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</si>
  <si>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</si>
  <si>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</si>
  <si>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</si>
  <si>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</si>
  <si>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</si>
  <si>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</si>
  <si>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</si>
  <si>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</si>
  <si>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</si>
  <si>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</si>
  <si>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</si>
  <si>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</si>
  <si>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</si>
  <si>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</si>
  <si>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</si>
  <si>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</si>
  <si>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</si>
  <si>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</si>
  <si>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</si>
  <si>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</si>
  <si>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</si>
  <si>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</si>
  <si>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</si>
  <si>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</si>
  <si>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</si>
  <si>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</si>
  <si>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</si>
  <si>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</si>
  <si>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</si>
  <si>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</si>
  <si>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</si>
  <si>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</si>
  <si>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</si>
  <si>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</si>
  <si>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</si>
  <si>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</si>
  <si>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</si>
  <si>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</si>
  <si>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</si>
  <si>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</si>
  <si>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</si>
  <si>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</si>
  <si>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</si>
  <si>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</si>
  <si>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</si>
  <si>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</si>
  <si>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</si>
  <si>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</si>
  <si>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</si>
  <si>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</si>
  <si>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</si>
  <si>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</si>
  <si>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</si>
  <si>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</si>
  <si>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</si>
  <si>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</si>
  <si>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</si>
  <si>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</si>
  <si>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</si>
  <si>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</si>
  <si>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</si>
  <si>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</si>
  <si>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</si>
  <si>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</si>
  <si>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</si>
  <si>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</si>
  <si>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</si>
  <si>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</si>
  <si>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</si>
  <si>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</si>
  <si>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</si>
  <si>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</si>
  <si>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</si>
  <si>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</si>
  <si>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</si>
  <si>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</si>
  <si>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</si>
  <si>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</si>
  <si>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</si>
  <si>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</si>
  <si>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</si>
  <si>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</si>
  <si>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</si>
  <si>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</si>
  <si>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</si>
  <si>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</si>
  <si>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</si>
  <si>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</si>
  <si>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</si>
  <si>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</si>
  <si>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</si>
  <si>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</si>
  <si>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</si>
  <si>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</si>
  <si>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</si>
  <si>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</si>
  <si>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</si>
  <si>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</si>
  <si>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</si>
  <si>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</si>
  <si>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</si>
  <si>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</si>
  <si>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</si>
  <si>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</si>
  <si>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</si>
  <si>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</si>
  <si>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</si>
  <si>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</si>
  <si>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</si>
  <si>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</si>
  <si>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</si>
  <si>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</si>
  <si>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</si>
  <si>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</si>
  <si>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</si>
  <si>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</si>
  <si>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</si>
  <si>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</si>
  <si>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</si>
  <si>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</si>
  <si>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</si>
  <si>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</si>
  <si>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</si>
  <si>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</si>
  <si>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</si>
  <si>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</si>
  <si>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</si>
  <si>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</si>
  <si>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</si>
  <si>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</si>
  <si>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</si>
  <si>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</si>
  <si>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</si>
  <si>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</si>
  <si>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</si>
  <si>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</si>
  <si>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</si>
  <si>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</si>
  <si>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</si>
  <si>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</si>
  <si>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</si>
  <si>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</si>
  <si>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</si>
  <si>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</si>
  <si>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</si>
  <si>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</si>
  <si>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</si>
  <si>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</si>
  <si>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</si>
  <si>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</si>
  <si>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</si>
  <si>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</si>
  <si>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</si>
  <si>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</si>
  <si>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</si>
  <si>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</si>
  <si>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</si>
  <si>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</si>
  <si>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</si>
  <si>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</si>
  <si>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</si>
  <si>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</si>
  <si>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</si>
  <si>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</si>
  <si>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</si>
  <si>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</si>
  <si>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</si>
  <si>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</si>
  <si>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</si>
  <si>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</si>
  <si>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</si>
  <si>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</si>
  <si>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</si>
  <si>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</si>
  <si>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</si>
  <si>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</si>
  <si>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</si>
  <si>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</si>
  <si>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</si>
  <si>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</si>
  <si>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</si>
  <si>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</si>
  <si>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</si>
  <si>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</si>
  <si>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</si>
  <si>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</si>
  <si>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</si>
  <si>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</si>
  <si>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</si>
  <si>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</si>
  <si>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</si>
  <si>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</si>
  <si>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</si>
  <si>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</si>
  <si>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</si>
  <si>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</si>
  <si>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</si>
  <si>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</si>
  <si>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</si>
  <si>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</si>
  <si>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</si>
  <si>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</si>
  <si>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</si>
  <si>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</si>
  <si>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</si>
  <si>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</si>
  <si>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</si>
  <si>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</si>
  <si>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</si>
  <si>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</si>
  <si>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</si>
  <si>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</si>
  <si>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</si>
  <si>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</si>
  <si>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</si>
  <si>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</si>
  <si>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</si>
  <si>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</si>
  <si>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</si>
  <si>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</si>
  <si>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</si>
  <si>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</si>
  <si>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</si>
  <si>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</si>
  <si>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</si>
  <si>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</si>
  <si>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</si>
  <si>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</si>
  <si>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</si>
  <si>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</si>
  <si>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</si>
  <si>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</si>
  <si>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</si>
  <si>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</si>
  <si>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</si>
  <si>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</si>
  <si>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</si>
  <si>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</si>
  <si>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</si>
  <si>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</si>
  <si>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</si>
  <si>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</si>
  <si>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</si>
  <si>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</si>
  <si>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</si>
  <si>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</si>
  <si>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</si>
  <si>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</si>
  <si>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</si>
  <si>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</si>
  <si>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</si>
  <si>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</si>
  <si>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</si>
  <si>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</si>
  <si>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</si>
  <si>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</si>
  <si>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</si>
  <si>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</si>
  <si>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</si>
  <si>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</si>
  <si>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</si>
  <si>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</si>
  <si>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</si>
  <si>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</si>
  <si>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</si>
  <si>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</si>
  <si>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</si>
  <si>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</si>
  <si>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</si>
  <si>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</si>
  <si>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</si>
  <si>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</si>
  <si>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</si>
  <si>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</si>
  <si>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</si>
  <si>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</si>
  <si>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</si>
  <si>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</si>
  <si>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</si>
  <si>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</si>
  <si>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</si>
  <si>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</si>
  <si>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</si>
  <si>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</si>
  <si>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</si>
  <si>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</si>
  <si>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</si>
  <si>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</si>
  <si>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</si>
  <si>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</si>
  <si>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</si>
  <si>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</si>
  <si>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</si>
  <si>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</si>
  <si>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</si>
  <si>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</si>
  <si>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</si>
  <si>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</si>
  <si>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</si>
  <si>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</si>
  <si>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</si>
  <si>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</si>
  <si>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</si>
  <si>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</si>
  <si>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</si>
  <si>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</si>
  <si>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</si>
  <si>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</si>
  <si>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</si>
  <si>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</si>
  <si>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</si>
  <si>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</si>
  <si>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</si>
  <si>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</si>
  <si>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</si>
  <si>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</si>
  <si>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</si>
  <si>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</si>
  <si>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</si>
  <si>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</si>
  <si>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</si>
  <si>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</si>
  <si>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</si>
  <si>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</si>
  <si>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</si>
  <si>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</si>
  <si>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</si>
  <si>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</si>
  <si>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</si>
  <si>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</si>
  <si>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</si>
  <si>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</si>
  <si>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</si>
  <si>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</si>
  <si>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</si>
  <si>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</si>
  <si>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</si>
  <si>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</si>
  <si>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</si>
  <si>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</si>
  <si>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</si>
  <si>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</si>
  <si>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</si>
  <si>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</si>
  <si>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</si>
  <si>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</si>
  <si>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</si>
  <si>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</si>
  <si>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</si>
  <si>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</si>
  <si>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</si>
  <si>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</si>
  <si>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</si>
  <si>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</si>
  <si>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</si>
  <si>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</si>
  <si>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</si>
  <si>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</si>
  <si>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</si>
  <si>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</si>
  <si>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</si>
  <si>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</si>
  <si>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</si>
  <si>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</si>
  <si>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</si>
  <si>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</si>
  <si>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</si>
  <si>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</si>
  <si>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</si>
  <si>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</si>
  <si>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</si>
  <si>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</si>
  <si>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</si>
  <si>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</si>
  <si>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</si>
  <si>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</si>
  <si>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</si>
  <si>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</si>
  <si>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</si>
  <si>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</si>
  <si>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</si>
  <si>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</si>
  <si>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</si>
  <si>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</si>
  <si>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</si>
  <si>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</si>
  <si>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</si>
  <si>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</si>
  <si>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</si>
  <si>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</si>
  <si>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</si>
  <si>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</si>
  <si>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</si>
  <si>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</si>
  <si>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</si>
  <si>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</si>
  <si>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</si>
  <si>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</si>
  <si>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</si>
  <si>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</si>
  <si>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</si>
  <si>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</si>
  <si>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</si>
  <si>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</si>
  <si>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</si>
  <si>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</si>
  <si>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</si>
  <si>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</si>
  <si>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</si>
  <si>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</si>
  <si>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</si>
  <si>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</si>
  <si>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</si>
  <si>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</si>
  <si>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</si>
  <si>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</si>
  <si>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</si>
  <si>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</si>
  <si>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</si>
  <si>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</si>
  <si>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</si>
  <si>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</si>
  <si>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</si>
  <si>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</si>
  <si>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</si>
  <si>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</si>
  <si>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</si>
  <si>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</si>
  <si>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</si>
  <si>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</si>
  <si>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</si>
  <si>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</si>
  <si>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</si>
  <si>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</si>
  <si>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</si>
  <si>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</si>
  <si>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</si>
  <si>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</si>
  <si>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</si>
  <si>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</si>
  <si>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</si>
  <si>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</si>
  <si>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</si>
  <si>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</si>
  <si>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</si>
  <si>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</si>
  <si>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</si>
  <si>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</si>
  <si>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</si>
  <si>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</si>
  <si>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</si>
  <si>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</si>
  <si>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</si>
  <si>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</si>
  <si>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</si>
  <si>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</si>
  <si>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</si>
  <si>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</si>
  <si>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</si>
  <si>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</si>
  <si>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</si>
  <si>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</si>
  <si>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</si>
  <si>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</si>
  <si>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</si>
  <si>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</si>
  <si>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</si>
  <si>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</si>
  <si>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</si>
  <si>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</si>
  <si>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</si>
  <si>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</si>
  <si>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</si>
  <si>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</si>
  <si>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</si>
  <si>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</si>
  <si>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</si>
  <si>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</si>
  <si>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</si>
  <si>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</si>
  <si>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</si>
  <si>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</si>
  <si>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</si>
  <si>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</si>
  <si>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</si>
  <si>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</si>
  <si>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</si>
  <si>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</si>
  <si>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</si>
  <si>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</si>
  <si>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</si>
  <si>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</si>
  <si>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</si>
  <si>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</si>
  <si>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</si>
  <si>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</si>
  <si>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</si>
  <si>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</si>
  <si>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</si>
  <si>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</si>
  <si>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</si>
  <si>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</si>
  <si>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</si>
  <si>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</si>
  <si>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</si>
  <si>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</si>
  <si>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</si>
  <si>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</si>
  <si>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</si>
  <si>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</si>
  <si>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</si>
  <si>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</si>
  <si>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</si>
  <si>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</si>
  <si>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</si>
  <si>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</si>
  <si>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</si>
  <si>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</si>
  <si>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</si>
  <si>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</si>
  <si>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</si>
  <si>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</si>
  <si>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</si>
  <si>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</si>
  <si>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</si>
  <si>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</si>
  <si>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</si>
  <si>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</si>
  <si>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</si>
  <si>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</si>
  <si>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</si>
  <si>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</si>
  <si>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</si>
  <si>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</si>
  <si>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</si>
  <si>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</si>
  <si>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</si>
  <si>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</si>
  <si>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</si>
  <si>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</si>
  <si>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</si>
  <si>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</si>
  <si>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</si>
  <si>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</si>
  <si>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</si>
  <si>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</si>
  <si>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</si>
  <si>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</si>
  <si>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</si>
  <si>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</si>
  <si>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</si>
  <si>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</si>
  <si>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</si>
  <si>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</si>
  <si>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</si>
  <si>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</si>
  <si>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</si>
  <si>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</si>
  <si>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</si>
  <si>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</si>
  <si>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</si>
  <si>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</si>
  <si>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</si>
  <si>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</si>
  <si>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</si>
  <si>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</si>
  <si>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</si>
  <si>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</si>
  <si>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</si>
  <si>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</si>
  <si>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</si>
  <si>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</si>
  <si>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</si>
  <si>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</si>
  <si>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</si>
  <si>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</si>
  <si>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</si>
  <si>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</si>
  <si>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</si>
  <si>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</si>
  <si>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</si>
  <si>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</si>
  <si>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</si>
  <si>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</si>
  <si>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</si>
  <si>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</si>
  <si>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</si>
  <si>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</si>
  <si>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</si>
  <si>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</si>
  <si>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</si>
  <si>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</si>
  <si>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</si>
  <si>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</si>
  <si>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</si>
  <si>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</si>
  <si>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</si>
  <si>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</si>
  <si>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</si>
  <si>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</si>
  <si>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</si>
  <si>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</si>
  <si>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</si>
  <si>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</si>
  <si>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</si>
  <si>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</si>
  <si>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</si>
  <si>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</si>
  <si>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</si>
  <si>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</si>
  <si>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</si>
  <si>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</si>
  <si>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</si>
  <si>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</si>
  <si>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</si>
  <si>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</si>
  <si>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</si>
  <si>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</si>
  <si>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</si>
  <si>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</si>
  <si>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</si>
  <si>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</si>
  <si>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</si>
  <si>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</si>
  <si>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</si>
  <si>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</si>
  <si>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</si>
  <si>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</si>
  <si>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</si>
  <si>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</si>
  <si>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</si>
  <si>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</si>
  <si>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</si>
  <si>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</si>
  <si>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</si>
  <si>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</si>
  <si>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</si>
  <si>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</si>
  <si>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</si>
  <si>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</si>
  <si>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</si>
  <si>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</si>
  <si>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</si>
  <si>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</si>
  <si>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</si>
  <si>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</si>
  <si>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</si>
  <si>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</si>
  <si>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</si>
  <si>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</si>
  <si>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</si>
  <si>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</si>
  <si>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</si>
  <si>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</si>
  <si>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</si>
  <si>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</si>
  <si>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</si>
  <si>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</si>
  <si>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</si>
  <si>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</si>
  <si>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</si>
  <si>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</si>
  <si>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</si>
  <si>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</si>
  <si>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</si>
  <si>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</si>
  <si>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</si>
  <si>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</si>
  <si>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</si>
  <si>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</si>
  <si>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</si>
  <si>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</si>
  <si>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</si>
  <si>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</si>
  <si>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</si>
  <si>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</si>
  <si>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</si>
  <si>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</si>
  <si>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</si>
  <si>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</si>
  <si>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</si>
  <si>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</si>
  <si>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</si>
  <si>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</si>
  <si>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</si>
  <si>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</si>
  <si>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</si>
  <si>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</si>
  <si>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</si>
  <si>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</si>
  <si>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</si>
  <si>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</si>
  <si>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</si>
  <si>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</si>
  <si>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</si>
  <si>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</si>
  <si>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</si>
  <si>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</si>
  <si>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</si>
  <si>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</si>
  <si>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</si>
  <si>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</si>
  <si>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</si>
  <si>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</si>
  <si>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</si>
  <si>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</si>
  <si>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</si>
  <si>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</si>
  <si>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</si>
  <si>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</si>
  <si>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</si>
  <si>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</si>
  <si>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</si>
  <si>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</si>
  <si>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</si>
  <si>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</si>
  <si>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</si>
  <si>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</si>
  <si>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</si>
  <si>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</si>
  <si>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</si>
  <si>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</si>
  <si>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</si>
  <si>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</si>
  <si>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</si>
  <si>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</si>
  <si>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</si>
  <si>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</si>
  <si>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</si>
  <si>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</si>
  <si>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</si>
  <si>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</si>
  <si>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</si>
  <si>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</si>
  <si>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</si>
  <si>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</si>
  <si>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</si>
  <si>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</si>
  <si>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</si>
  <si>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</si>
  <si>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</si>
  <si>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</si>
  <si>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</si>
  <si>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</si>
  <si>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</si>
  <si>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</si>
  <si>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</si>
  <si>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</si>
  <si>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</si>
  <si>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</si>
  <si>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</si>
  <si>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</si>
  <si>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</si>
  <si>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</si>
  <si>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</si>
  <si>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</si>
  <si>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</si>
  <si>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</si>
  <si>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</si>
  <si>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</si>
  <si>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</si>
  <si>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</si>
  <si>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</si>
  <si>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</si>
  <si>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</si>
  <si>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</si>
  <si>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</si>
  <si>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</si>
  <si>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</si>
  <si>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</si>
  <si>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</si>
  <si>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</si>
  <si>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</si>
  <si>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</si>
  <si>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</si>
  <si>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</si>
  <si>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</si>
  <si>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</si>
  <si>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</si>
  <si>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</si>
  <si>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</si>
  <si>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</si>
  <si>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</si>
  <si>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</si>
  <si>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</si>
  <si>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</si>
  <si>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</si>
  <si>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</si>
  <si>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</si>
  <si>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</si>
  <si>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</si>
  <si>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</si>
  <si>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</si>
  <si>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</si>
  <si>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</si>
  <si>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</si>
  <si>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</si>
  <si>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</si>
  <si>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</si>
  <si>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</si>
  <si>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</si>
  <si>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</si>
  <si>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</si>
  <si>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</si>
  <si>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</si>
  <si>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</si>
  <si>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</si>
  <si>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</si>
  <si>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</si>
  <si>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</si>
  <si>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</si>
  <si>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</si>
  <si>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</si>
  <si>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</si>
  <si>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</si>
  <si>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</si>
  <si>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</si>
  <si>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</si>
  <si>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</si>
  <si>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</si>
  <si>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</si>
  <si>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</si>
  <si>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</si>
  <si>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</si>
  <si>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</si>
  <si>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</si>
  <si>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</si>
  <si>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</si>
  <si>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</si>
  <si>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</si>
  <si>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</si>
  <si>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</si>
  <si>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</si>
  <si>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</si>
  <si>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</si>
  <si>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</si>
  <si>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</si>
  <si>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</si>
  <si>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</si>
  <si>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</si>
  <si>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</si>
  <si>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</si>
  <si>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</si>
  <si>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</si>
  <si>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</si>
  <si>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</si>
  <si>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</si>
  <si>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</si>
  <si>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</si>
  <si>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</si>
  <si>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</si>
  <si>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</si>
  <si>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</si>
  <si>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</si>
  <si>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</si>
  <si>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</si>
  <si>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</si>
  <si>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</si>
  <si>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</si>
  <si>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</si>
  <si>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</si>
  <si>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</si>
  <si>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</si>
  <si>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</si>
  <si>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</si>
  <si>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</si>
  <si>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</si>
  <si>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</si>
  <si>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</si>
  <si>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</si>
  <si>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</si>
  <si>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</si>
  <si>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</si>
  <si>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</si>
  <si>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</si>
  <si>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</si>
  <si>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</si>
  <si>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</si>
  <si>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</si>
  <si>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</si>
  <si>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</si>
  <si>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</si>
  <si>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</si>
  <si>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</si>
  <si>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</si>
  <si>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</si>
  <si>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</si>
  <si>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</si>
  <si>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</si>
  <si>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</si>
  <si>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</si>
  <si>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</si>
  <si>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</si>
  <si>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</si>
  <si>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</si>
  <si>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</si>
  <si>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</si>
  <si>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</si>
  <si>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</si>
  <si>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</si>
  <si>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</si>
  <si>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</si>
  <si>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</si>
  <si>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</si>
  <si>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</si>
  <si>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</si>
  <si>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</si>
  <si>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</si>
  <si>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</si>
  <si>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</si>
  <si>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</si>
  <si>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</si>
  <si>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</si>
  <si>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</si>
  <si>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</si>
  <si>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</si>
  <si>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</si>
  <si>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</si>
  <si>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</si>
  <si>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</si>
  <si>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</si>
  <si>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</si>
  <si>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</si>
  <si>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</si>
  <si>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</si>
  <si>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</si>
  <si>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</si>
  <si>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</si>
  <si>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</si>
  <si>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</si>
  <si>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</si>
  <si>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</si>
  <si>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</si>
  <si>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</si>
  <si>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</si>
  <si>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</si>
  <si>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</si>
  <si>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</si>
  <si>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</si>
  <si>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</si>
  <si>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</si>
  <si>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</si>
  <si>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</si>
  <si>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</si>
  <si>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</si>
  <si>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</si>
  <si>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</si>
  <si>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</si>
  <si>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</si>
  <si>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</si>
  <si>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</si>
  <si>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</si>
  <si>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</si>
  <si>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</si>
  <si>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</si>
  <si>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</si>
  <si>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</si>
  <si>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</si>
  <si>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</si>
  <si>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</si>
  <si>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</si>
  <si>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</si>
  <si>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</si>
  <si>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</si>
  <si>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</si>
  <si>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</si>
  <si>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</si>
  <si>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</si>
  <si>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</si>
  <si>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</si>
  <si>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</si>
  <si>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</si>
  <si>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</si>
  <si>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</si>
  <si>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</si>
  <si>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</si>
  <si>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</si>
  <si>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</si>
  <si>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</si>
  <si>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</si>
  <si>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</si>
  <si>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</si>
  <si>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</si>
  <si>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</si>
  <si>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</si>
  <si>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</si>
  <si>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</si>
  <si>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</si>
  <si>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</si>
  <si>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</si>
  <si>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</si>
  <si>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</si>
  <si>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</si>
  <si>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</si>
  <si>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</si>
  <si>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</si>
  <si>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</si>
  <si>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</si>
  <si>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</si>
  <si>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</si>
  <si>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</si>
  <si>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</si>
  <si>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</si>
  <si>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</si>
  <si>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</si>
  <si>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</si>
  <si>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</si>
  <si>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</si>
  <si>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</si>
  <si>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</si>
  <si>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</si>
  <si>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</si>
  <si>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</si>
  <si>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</si>
  <si>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</si>
  <si>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</si>
  <si>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</si>
  <si>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</si>
  <si>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</si>
  <si>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</si>
  <si>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</si>
  <si>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</si>
  <si>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</si>
  <si>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</si>
  <si>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</si>
  <si>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</si>
  <si>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</si>
  <si>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</si>
  <si>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</si>
  <si>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</si>
  <si>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</si>
  <si>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</si>
  <si>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</si>
  <si>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</si>
  <si>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</si>
  <si>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</si>
  <si>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</si>
  <si>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</si>
  <si>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</si>
  <si>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</si>
  <si>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</si>
  <si>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</si>
  <si>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</si>
  <si>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</si>
  <si>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</si>
  <si>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</si>
  <si>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</si>
  <si>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</si>
  <si>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</si>
  <si>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</si>
  <si>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</si>
  <si>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</si>
  <si>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</si>
  <si>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</si>
  <si>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</si>
  <si>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</si>
  <si>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</si>
  <si>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</si>
  <si>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</si>
  <si>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</si>
  <si>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</si>
  <si>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</si>
  <si>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</si>
  <si>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</si>
  <si>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</si>
  <si>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</si>
  <si>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</si>
  <si>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</si>
  <si>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</si>
  <si>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</si>
  <si>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</si>
  <si>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</si>
  <si>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</si>
  <si>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</si>
  <si>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</si>
  <si>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</si>
  <si>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</si>
  <si>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</si>
  <si>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</si>
  <si>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</si>
  <si>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</si>
  <si>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</si>
  <si>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</si>
  <si>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</si>
  <si>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</si>
  <si>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</si>
  <si>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</si>
  <si>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</si>
  <si>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</si>
  <si>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</si>
  <si>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</si>
  <si>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</si>
  <si>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</si>
  <si>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</si>
  <si>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</si>
  <si>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</si>
  <si>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</si>
  <si>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</si>
  <si>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</si>
  <si>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</si>
  <si>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</si>
  <si>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</si>
  <si>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</si>
  <si>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</si>
  <si>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</si>
  <si>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</si>
  <si>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</si>
  <si>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</si>
  <si>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</si>
  <si>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</si>
  <si>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</si>
  <si>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</si>
  <si>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</si>
  <si>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</si>
  <si>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</si>
  <si>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</si>
  <si>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</si>
  <si>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</si>
  <si>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</si>
  <si>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</si>
  <si>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</si>
  <si>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</si>
  <si>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</si>
  <si>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</si>
  <si>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</si>
  <si>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</si>
  <si>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</si>
  <si>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</si>
  <si>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</si>
  <si>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</si>
  <si>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</si>
  <si>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</si>
  <si>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</si>
  <si>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</si>
  <si>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</si>
  <si>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</si>
  <si>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</si>
  <si>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</si>
  <si>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</si>
  <si>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</si>
  <si>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</si>
  <si>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</si>
  <si>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</si>
  <si>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</si>
  <si>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</si>
  <si>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</si>
  <si>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</si>
  <si>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</si>
  <si>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</si>
  <si>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</si>
  <si>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</si>
  <si>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</si>
  <si>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</si>
  <si>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</si>
  <si>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</si>
  <si>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</si>
  <si>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</si>
  <si>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</si>
  <si>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</si>
  <si>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</si>
  <si>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</si>
  <si>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</si>
  <si>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</si>
  <si>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</si>
  <si>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</si>
  <si>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</si>
  <si>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</si>
  <si>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</si>
  <si>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</si>
  <si>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</si>
  <si>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</si>
  <si>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</si>
  <si>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</si>
  <si>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</si>
  <si>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</si>
  <si>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</si>
  <si>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</si>
  <si>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</si>
  <si>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</si>
  <si>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</si>
  <si>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</si>
  <si>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</si>
  <si>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</si>
  <si>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</si>
  <si>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</si>
  <si>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</si>
  <si>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</si>
  <si>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</si>
  <si>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</si>
  <si>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</si>
  <si>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</si>
  <si>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</si>
  <si>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</si>
  <si>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</si>
  <si>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</si>
  <si>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</si>
  <si>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</si>
  <si>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</si>
  <si>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</si>
  <si>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</si>
  <si>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</si>
  <si>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</si>
  <si>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</si>
  <si>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</si>
  <si>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</si>
  <si>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</si>
  <si>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</si>
  <si>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</si>
  <si>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</si>
  <si>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</si>
  <si>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</si>
  <si>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</si>
  <si>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</si>
  <si>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</si>
  <si>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</si>
  <si>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</si>
  <si>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</si>
  <si>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</si>
  <si>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</si>
  <si>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</si>
  <si>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</si>
  <si>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</si>
  <si>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</si>
  <si>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</si>
  <si>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</si>
  <si>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</si>
  <si>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</si>
  <si>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</si>
  <si>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</si>
  <si>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</si>
  <si>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</si>
  <si>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</si>
  <si>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</si>
  <si>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</si>
  <si>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</si>
  <si>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</si>
  <si>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</si>
  <si>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</si>
  <si>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</si>
  <si>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</si>
  <si>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</si>
  <si>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</si>
  <si>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</si>
  <si>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</si>
  <si>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</si>
  <si>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</si>
  <si>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</si>
  <si>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</si>
  <si>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</si>
  <si>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</si>
  <si>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</si>
  <si>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</si>
  <si>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</si>
  <si>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</si>
  <si>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</si>
  <si>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</si>
  <si>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</si>
  <si>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</si>
  <si>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</si>
  <si>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</si>
  <si>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</si>
  <si>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</si>
  <si>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</si>
  <si>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</si>
  <si>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</si>
  <si>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</si>
  <si>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</si>
  <si>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</si>
  <si>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</si>
  <si>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</si>
  <si>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</si>
  <si>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</si>
  <si>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</si>
  <si>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</si>
  <si>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</si>
  <si>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</si>
  <si>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</si>
  <si>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</si>
  <si>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</si>
  <si>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</si>
  <si>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</si>
  <si>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</si>
  <si>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</si>
  <si>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</si>
  <si>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</si>
  <si>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</si>
  <si>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</si>
  <si>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</si>
  <si>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</si>
  <si>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</si>
  <si>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</si>
  <si>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</si>
  <si>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</si>
  <si>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</si>
  <si>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</si>
  <si>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</si>
  <si>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</si>
  <si>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</si>
  <si>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</si>
  <si>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</si>
  <si>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</si>
  <si>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</si>
  <si>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</si>
  <si>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</si>
  <si>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</si>
  <si>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</si>
  <si>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</si>
  <si>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</si>
  <si>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</si>
  <si>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</si>
  <si>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</si>
  <si>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</si>
  <si>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</si>
  <si>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</si>
  <si>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</si>
  <si>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</si>
  <si>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</si>
  <si>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</si>
  <si>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</si>
  <si>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</si>
  <si>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</si>
  <si>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</si>
  <si>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</si>
  <si>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</si>
  <si>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</si>
  <si>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</si>
  <si>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</si>
  <si>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</si>
  <si>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</si>
  <si>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</si>
  <si>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</si>
  <si>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</si>
  <si>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</si>
  <si>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</si>
  <si>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</si>
  <si>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</si>
  <si>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</si>
  <si>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</si>
  <si>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</si>
  <si>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</si>
  <si>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</si>
  <si>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</si>
  <si>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</si>
  <si>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</si>
  <si>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</si>
  <si>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</si>
  <si>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</si>
  <si>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</si>
  <si>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</si>
  <si>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</si>
  <si>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</si>
  <si>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</si>
  <si>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</si>
  <si>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</si>
  <si>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</si>
  <si>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</si>
  <si>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</si>
  <si>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</si>
  <si>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</si>
  <si>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</si>
  <si>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</si>
  <si>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</si>
  <si>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</si>
  <si>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</si>
  <si>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</si>
  <si>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</si>
  <si>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</si>
  <si>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</si>
  <si>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</si>
  <si>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</si>
  <si>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</si>
  <si>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</si>
  <si>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</si>
  <si>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</si>
  <si>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</si>
  <si>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</si>
  <si>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</si>
  <si>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</si>
  <si>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</si>
  <si>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</si>
  <si>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</si>
  <si>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</si>
  <si>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</si>
  <si>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</si>
  <si>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</si>
  <si>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</si>
  <si>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</si>
  <si>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</si>
  <si>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</si>
  <si>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</si>
  <si>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</si>
  <si>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</si>
  <si>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</si>
  <si>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</si>
  <si>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</si>
  <si>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</si>
  <si>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</si>
  <si>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</si>
  <si>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</si>
  <si>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</si>
  <si>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</si>
  <si>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</si>
  <si>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</si>
  <si>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</si>
  <si>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</si>
  <si>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</si>
  <si>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</si>
  <si>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</si>
  <si>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</si>
  <si>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</si>
  <si>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</si>
  <si>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</si>
  <si>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</si>
  <si>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</si>
  <si>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</si>
  <si>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</si>
  <si>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</si>
  <si>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</si>
  <si>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</si>
  <si>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</si>
  <si>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</si>
  <si>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</si>
  <si>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</si>
  <si>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</si>
  <si>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</si>
  <si>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</si>
  <si>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</si>
  <si>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</si>
  <si>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</si>
  <si>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</si>
  <si>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</si>
  <si>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</si>
  <si>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</si>
  <si>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</si>
  <si>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</si>
  <si>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</si>
  <si>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</si>
  <si>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</si>
  <si>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</si>
  <si>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</si>
  <si>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</si>
  <si>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</si>
  <si>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</si>
  <si>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</si>
  <si>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</si>
  <si>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</si>
  <si>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</si>
  <si>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</si>
  <si>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</si>
  <si>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</si>
  <si>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</si>
  <si>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</si>
  <si>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</si>
  <si>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</si>
  <si>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</si>
  <si>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</si>
  <si>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</si>
  <si>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</si>
  <si>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</si>
  <si>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</si>
  <si>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</si>
  <si>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</si>
  <si>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</si>
  <si>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</si>
  <si>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</si>
  <si>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</si>
  <si>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</si>
  <si>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</si>
  <si>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</si>
  <si>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</si>
  <si>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</si>
  <si>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</si>
  <si>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</si>
  <si>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</si>
  <si>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</si>
  <si>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</si>
  <si>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</si>
  <si>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</si>
  <si>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</si>
  <si>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</si>
  <si>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</si>
  <si>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</si>
  <si>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</si>
  <si>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</si>
  <si>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</si>
  <si>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</si>
  <si>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</si>
  <si>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</si>
  <si>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</si>
  <si>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</si>
  <si>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</si>
  <si>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</si>
  <si>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</si>
  <si>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</si>
  <si>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</si>
  <si>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</si>
  <si>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</si>
  <si>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</si>
  <si>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</si>
  <si>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</si>
  <si>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</si>
  <si>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</si>
  <si>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</si>
  <si>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</si>
  <si>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</si>
  <si>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</si>
  <si>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</si>
  <si>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</si>
  <si>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</si>
  <si>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</si>
  <si>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</si>
  <si>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</si>
  <si>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</si>
  <si>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</si>
  <si>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</si>
  <si>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</si>
  <si>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</si>
  <si>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</si>
  <si>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</si>
  <si>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</si>
  <si>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</si>
  <si>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</si>
  <si>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</si>
  <si>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</si>
  <si>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</si>
  <si>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</si>
  <si>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</si>
  <si>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</si>
  <si>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</si>
  <si>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</si>
  <si>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</si>
  <si>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</si>
  <si>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</si>
  <si>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</si>
  <si>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</si>
  <si>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</si>
  <si>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</si>
  <si>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</si>
  <si>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</si>
  <si>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</si>
  <si>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</si>
  <si>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</si>
  <si>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</si>
  <si>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</si>
  <si>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</si>
  <si>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</si>
  <si>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</si>
  <si>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</si>
  <si>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</si>
  <si>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</si>
  <si>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</si>
  <si>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</si>
  <si>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</si>
  <si>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</si>
  <si>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</si>
  <si>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</si>
  <si>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</si>
  <si>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</si>
  <si>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</si>
  <si>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</si>
  <si>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</si>
  <si>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</si>
  <si>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</si>
  <si>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</si>
  <si>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</si>
  <si>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</si>
  <si>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</si>
  <si>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</si>
  <si>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</si>
  <si>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</si>
  <si>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</si>
  <si>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</si>
  <si>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</si>
  <si>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</si>
  <si>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</si>
  <si>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</si>
  <si>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</si>
  <si>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</si>
  <si>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</si>
  <si>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</si>
  <si>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</si>
  <si>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</si>
  <si>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</si>
  <si>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</si>
  <si>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</si>
  <si>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</si>
  <si>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</si>
  <si>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</si>
  <si>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</si>
  <si>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</si>
  <si>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</si>
  <si>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</si>
  <si>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</si>
  <si>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</si>
  <si>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</si>
  <si>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</si>
  <si>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</si>
  <si>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</si>
  <si>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</si>
  <si>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</si>
  <si>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</si>
  <si>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</si>
  <si>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</si>
  <si>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</si>
  <si>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</si>
  <si>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</si>
  <si>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</si>
  <si>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</si>
  <si>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</si>
  <si>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</si>
  <si>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</si>
  <si>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</si>
  <si>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</si>
  <si>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</si>
  <si>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</si>
  <si>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</si>
  <si>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</si>
  <si>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</si>
  <si>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</si>
  <si>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</si>
  <si>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</si>
  <si>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</si>
  <si>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</si>
  <si>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</si>
  <si>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</si>
  <si>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</si>
  <si>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</si>
  <si>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</si>
  <si>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</si>
  <si>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</si>
  <si>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</si>
  <si>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</si>
  <si>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</si>
  <si>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</si>
  <si>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</si>
  <si>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</si>
  <si>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</si>
  <si>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</si>
  <si>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</si>
  <si>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</si>
  <si>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</si>
  <si>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</si>
  <si>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</si>
  <si>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</si>
  <si>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</si>
  <si>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</si>
  <si>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</si>
  <si>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</si>
  <si>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</si>
  <si>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</si>
  <si>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</si>
  <si>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</si>
  <si>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</si>
  <si>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</si>
  <si>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</si>
  <si>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</si>
  <si>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</si>
  <si>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</si>
  <si>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</si>
  <si>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</si>
  <si>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</si>
  <si>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</si>
  <si>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</si>
  <si>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</si>
  <si>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</si>
  <si>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</si>
  <si>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</si>
  <si>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</si>
  <si>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</si>
  <si>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</si>
  <si>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</si>
  <si>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</si>
  <si>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</si>
  <si>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</si>
  <si>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</si>
  <si>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</si>
  <si>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</si>
  <si>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</si>
  <si>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</si>
  <si>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</si>
  <si>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</si>
  <si>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</si>
  <si>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</si>
  <si>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</si>
  <si>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</si>
  <si>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</si>
  <si>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</si>
  <si>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</si>
  <si>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</si>
  <si>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</si>
  <si>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</si>
  <si>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</si>
  <si>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</si>
  <si>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</si>
  <si>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</si>
  <si>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</si>
  <si>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</si>
  <si>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</si>
  <si>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</si>
  <si>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</si>
  <si>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</si>
  <si>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</si>
  <si>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</si>
  <si>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</si>
  <si>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</si>
  <si>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</si>
  <si>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</si>
  <si>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</si>
  <si>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</si>
  <si>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</si>
  <si>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</si>
  <si>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</si>
  <si>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</si>
  <si>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</si>
  <si>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</si>
  <si>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</si>
  <si>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</si>
  <si>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</si>
  <si>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</si>
  <si>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</si>
  <si>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</si>
  <si>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</si>
  <si>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</si>
  <si>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</si>
  <si>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</si>
  <si>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</si>
  <si>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</si>
  <si>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</si>
  <si>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</si>
  <si>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</si>
  <si>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</si>
  <si>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</si>
  <si>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</si>
  <si>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</si>
  <si>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</si>
  <si>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</si>
  <si>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</si>
  <si>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</si>
  <si>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</si>
  <si>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</si>
  <si>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</si>
  <si>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</si>
  <si>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</si>
  <si>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</si>
  <si>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</si>
  <si>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</si>
  <si>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</si>
  <si>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</si>
  <si>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</si>
  <si>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</si>
  <si>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</si>
  <si>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</si>
  <si>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</si>
  <si>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</si>
  <si>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</si>
  <si>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</si>
  <si>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</si>
  <si>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</si>
  <si>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</si>
  <si>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</si>
  <si>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</si>
  <si>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</si>
  <si>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</si>
  <si>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</si>
  <si>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</si>
  <si>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</si>
  <si>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</si>
  <si>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</si>
  <si>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</si>
  <si>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</si>
  <si>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</si>
  <si>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</si>
  <si>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</si>
  <si>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</si>
  <si>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</si>
  <si>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</si>
  <si>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</si>
  <si>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</si>
  <si>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</si>
  <si>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</si>
  <si>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</si>
  <si>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</si>
  <si>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</si>
  <si>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</si>
  <si>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</si>
  <si>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</si>
  <si>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</si>
  <si>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</si>
  <si>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</si>
  <si>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</si>
  <si>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</si>
  <si>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</si>
  <si>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</si>
  <si>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</si>
  <si>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</si>
  <si>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</si>
  <si>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</si>
  <si>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</si>
  <si>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</si>
  <si>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</si>
  <si>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</si>
  <si>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</si>
  <si>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</si>
  <si>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</si>
  <si>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</si>
  <si>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</si>
  <si>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</si>
  <si>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</si>
  <si>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</si>
  <si>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</si>
  <si>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</si>
  <si>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</si>
  <si>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</si>
  <si>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</si>
  <si>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</si>
  <si>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</si>
  <si>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</si>
  <si>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</si>
  <si>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</si>
  <si>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</si>
  <si>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</si>
  <si>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</si>
  <si>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</si>
  <si>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</si>
  <si>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</si>
  <si>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</si>
  <si>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</si>
  <si>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</si>
  <si>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</si>
  <si>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</si>
  <si>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</si>
  <si>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</si>
  <si>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</si>
  <si>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</si>
  <si>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</si>
  <si>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</si>
  <si>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</si>
  <si>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</si>
  <si>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</si>
  <si>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</si>
  <si>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</si>
  <si>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</si>
  <si>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</si>
  <si>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</si>
  <si>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</si>
  <si>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</si>
  <si>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</si>
  <si>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</si>
  <si>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</si>
  <si>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</si>
  <si>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</si>
  <si>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</si>
  <si>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</si>
  <si>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</si>
  <si>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</si>
  <si>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</si>
  <si>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</si>
  <si>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</si>
  <si>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</si>
  <si>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</si>
  <si>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</si>
  <si>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</si>
  <si>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</si>
  <si>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</si>
  <si>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</si>
  <si>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</si>
  <si>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</si>
  <si>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</si>
  <si>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</si>
  <si>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</si>
  <si>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</si>
  <si>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</si>
  <si>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</si>
  <si>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</si>
  <si>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</si>
  <si>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</si>
  <si>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</si>
  <si>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</si>
  <si>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</si>
  <si>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</si>
  <si>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</si>
  <si>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</si>
  <si>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</si>
  <si>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</si>
  <si>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</si>
  <si>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</si>
  <si>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</si>
  <si>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</si>
  <si>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</si>
  <si>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</si>
  <si>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</si>
  <si>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</si>
  <si>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</si>
  <si>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</si>
  <si>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</si>
  <si>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</si>
  <si>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</si>
  <si>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</si>
  <si>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</si>
  <si>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</si>
  <si>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</si>
  <si>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</si>
  <si>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</si>
  <si>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</si>
  <si>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</si>
  <si>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</si>
  <si>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</si>
  <si>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</si>
  <si>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</si>
  <si>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</si>
  <si>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</si>
  <si>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</si>
  <si>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</si>
  <si>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</si>
  <si>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</si>
  <si>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</si>
  <si>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</si>
  <si>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</si>
  <si>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</si>
  <si>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</si>
  <si>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</si>
  <si>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</si>
  <si>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</si>
  <si>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</si>
  <si>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</si>
  <si>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</si>
  <si>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</si>
  <si>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</si>
  <si>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</si>
  <si>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</si>
  <si>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</si>
  <si>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</si>
  <si>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</si>
  <si>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</si>
  <si>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</si>
  <si>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</si>
  <si>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</si>
  <si>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</si>
  <si>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</si>
  <si>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</si>
  <si>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</si>
  <si>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</si>
  <si>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</si>
  <si>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</si>
  <si>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</si>
  <si>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</si>
  <si>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</si>
  <si>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</si>
  <si>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</si>
  <si>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</si>
  <si>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</si>
  <si>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</si>
  <si>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</si>
  <si>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</si>
  <si>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</si>
  <si>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</si>
  <si>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</si>
  <si>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</si>
  <si>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</si>
  <si>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</si>
  <si>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</si>
  <si>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</si>
  <si>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</si>
  <si>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</si>
  <si>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</si>
  <si>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</si>
  <si>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</si>
  <si>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</si>
  <si>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</si>
  <si>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</si>
  <si>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</si>
  <si>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</si>
  <si>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</si>
  <si>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</si>
  <si>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</si>
  <si>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</si>
  <si>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</si>
  <si>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</si>
  <si>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</si>
  <si>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</si>
  <si>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</si>
  <si>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</si>
  <si>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</si>
  <si>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</si>
  <si>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</si>
  <si>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</si>
  <si>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</si>
  <si>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</si>
  <si>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</si>
  <si>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</si>
  <si>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</si>
  <si>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</si>
  <si>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</si>
  <si>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</si>
  <si>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</si>
  <si>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</si>
  <si>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</si>
  <si>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</si>
  <si>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</si>
  <si>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</si>
  <si>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</si>
  <si>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</si>
  <si>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</si>
  <si>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</si>
  <si>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</si>
  <si>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</si>
  <si>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</si>
  <si>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</si>
  <si>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</si>
  <si>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</si>
  <si>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</si>
  <si>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</si>
  <si>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</si>
  <si>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</si>
  <si>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</si>
  <si>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</si>
  <si>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</si>
  <si>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</si>
  <si>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</si>
  <si>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</si>
  <si>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</si>
  <si>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</si>
  <si>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</si>
  <si>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</si>
  <si>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</si>
  <si>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</si>
  <si>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</si>
  <si>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</si>
  <si>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</si>
  <si>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</si>
  <si>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</si>
  <si>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</si>
  <si>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</si>
  <si>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</si>
  <si>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</si>
  <si>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</si>
  <si>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</si>
  <si>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</si>
  <si>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</si>
  <si>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</si>
  <si>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</si>
  <si>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</si>
  <si>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</si>
  <si>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</si>
  <si>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</si>
  <si>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</si>
  <si>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</si>
  <si>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</si>
  <si>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</si>
  <si>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</si>
  <si>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</si>
  <si>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</si>
  <si>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</si>
  <si>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</si>
  <si>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</si>
  <si>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</si>
  <si>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</si>
  <si>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</si>
  <si>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</si>
  <si>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</si>
  <si>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</si>
  <si>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</si>
  <si>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</si>
  <si>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</si>
  <si>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</si>
  <si>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</si>
  <si>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</si>
  <si>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</si>
  <si>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</si>
  <si>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</si>
  <si>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</si>
  <si>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</si>
  <si>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</si>
  <si>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</si>
  <si>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</si>
  <si>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</si>
  <si>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</si>
  <si>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</si>
  <si>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</si>
  <si>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</si>
  <si>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</si>
  <si>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</si>
  <si>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</si>
  <si>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</si>
  <si>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</si>
  <si>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</si>
  <si>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</si>
  <si>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</si>
  <si>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</si>
  <si>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</si>
  <si>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</si>
  <si>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</si>
  <si>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</si>
  <si>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</si>
  <si>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</si>
  <si>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</si>
  <si>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</si>
  <si>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</si>
  <si>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</si>
  <si>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</si>
  <si>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</si>
  <si>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</si>
  <si>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</si>
  <si>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</si>
  <si>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</si>
  <si>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</si>
  <si>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</si>
  <si>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</si>
  <si>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</si>
  <si>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</si>
  <si>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</si>
  <si>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</si>
  <si>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</si>
  <si>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</si>
  <si>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</si>
  <si>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</si>
  <si>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</si>
  <si>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</si>
  <si>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</si>
  <si>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</si>
  <si>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</si>
  <si>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</si>
  <si>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</si>
  <si>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</si>
  <si>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</si>
  <si>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</si>
  <si>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</si>
  <si>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</si>
  <si>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</si>
  <si>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</si>
  <si>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</si>
  <si>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</si>
  <si>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</si>
  <si>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</si>
  <si>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</si>
  <si>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</si>
  <si>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</si>
  <si>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</si>
  <si>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</si>
  <si>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</si>
  <si>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</si>
  <si>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</si>
  <si>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</si>
  <si>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</si>
  <si>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</si>
  <si>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</si>
  <si>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</si>
  <si>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</si>
  <si>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</si>
  <si>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</si>
  <si>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</si>
  <si>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</si>
  <si>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</si>
  <si>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</si>
  <si>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</si>
  <si>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</si>
  <si>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</si>
  <si>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</si>
  <si>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</si>
  <si>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</si>
  <si>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</si>
  <si>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</si>
  <si>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</si>
  <si>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</si>
  <si>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</si>
  <si>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</si>
  <si>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</si>
  <si>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</si>
  <si>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</si>
  <si>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</si>
  <si>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</si>
  <si>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</si>
  <si>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</si>
  <si>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</si>
  <si>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</si>
  <si>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</si>
  <si>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</si>
  <si>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</si>
  <si>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</si>
  <si>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</si>
  <si>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</si>
  <si>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</si>
  <si>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</si>
  <si>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</si>
  <si>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</si>
  <si>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</si>
  <si>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</si>
  <si>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</si>
  <si>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</si>
  <si>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</si>
  <si>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</si>
  <si>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</si>
  <si>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</si>
  <si>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</si>
  <si>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</si>
  <si>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</si>
  <si>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</si>
  <si>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</si>
  <si>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</si>
  <si>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</si>
  <si>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</si>
  <si>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</si>
  <si>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</si>
  <si>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</si>
  <si>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</si>
  <si>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</si>
  <si>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</si>
  <si>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</si>
  <si>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</si>
  <si>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</si>
  <si>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</si>
  <si>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</si>
  <si>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</si>
  <si>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</si>
  <si>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</si>
  <si>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</si>
  <si>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</si>
  <si>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</si>
  <si>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</si>
  <si>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</si>
  <si>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</si>
  <si>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</si>
  <si>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</si>
  <si>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</si>
  <si>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</si>
  <si>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</si>
  <si>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</si>
  <si>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</si>
  <si>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</si>
  <si>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</si>
  <si>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</si>
  <si>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</si>
  <si>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</si>
  <si>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</si>
  <si>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</si>
  <si>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</si>
  <si>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</si>
  <si>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</si>
  <si>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</si>
  <si>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</si>
  <si>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</si>
  <si>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</si>
  <si>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</si>
  <si>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</si>
  <si>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</si>
  <si>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</si>
  <si>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</si>
  <si>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</si>
  <si>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</si>
  <si>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</si>
  <si>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</si>
  <si>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</si>
  <si>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</si>
  <si>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</si>
  <si>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</si>
  <si>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</si>
  <si>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</si>
  <si>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</si>
  <si>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</si>
  <si>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</si>
  <si>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</si>
  <si>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</si>
  <si>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</si>
  <si>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</si>
  <si>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</si>
  <si>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</si>
  <si>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</si>
  <si>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</si>
  <si>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</si>
  <si>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</si>
  <si>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</si>
  <si>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</si>
  <si>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</si>
  <si>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</si>
  <si>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</si>
  <si>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</si>
  <si>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</si>
  <si>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</si>
  <si>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</si>
  <si>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</si>
  <si>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</si>
  <si>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</si>
  <si>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</si>
  <si>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</si>
  <si>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</si>
  <si>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</si>
  <si>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</si>
  <si>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</si>
  <si>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</si>
  <si>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</si>
  <si>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</si>
  <si>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</si>
  <si>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</si>
  <si>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</si>
  <si>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</si>
  <si>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</si>
  <si>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</si>
  <si>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</si>
  <si>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</si>
  <si>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</si>
  <si>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</si>
  <si>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</si>
  <si>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</si>
  <si>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</si>
  <si>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</si>
  <si>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</si>
  <si>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</si>
  <si>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</si>
  <si>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</si>
  <si>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</si>
  <si>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</si>
  <si>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</si>
  <si>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</si>
  <si>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</si>
  <si>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</si>
  <si>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</si>
  <si>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</si>
  <si>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</si>
  <si>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</si>
  <si>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</si>
  <si>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</si>
  <si>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</si>
  <si>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</si>
  <si>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</si>
  <si>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</si>
  <si>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</si>
  <si>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</si>
  <si>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</si>
  <si>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</si>
  <si>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</si>
  <si>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</si>
  <si>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</si>
  <si>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</si>
  <si>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</si>
  <si>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</si>
  <si>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</si>
  <si>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</si>
  <si>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</si>
  <si>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</si>
  <si>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</si>
  <si>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</si>
  <si>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</si>
  <si>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</si>
  <si>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</si>
  <si>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</si>
  <si>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</si>
  <si>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</si>
  <si>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</si>
  <si>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</si>
  <si>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</si>
  <si>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</si>
  <si>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</si>
  <si>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</si>
  <si>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</si>
  <si>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</si>
  <si>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</si>
  <si>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</si>
  <si>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</si>
  <si>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</si>
  <si>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</si>
  <si>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</si>
  <si>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</si>
  <si>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</si>
  <si>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</si>
  <si>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</si>
  <si>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</si>
  <si>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</si>
  <si>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</si>
  <si>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</si>
  <si>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</si>
  <si>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</si>
  <si>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</si>
  <si>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</si>
  <si>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</si>
  <si>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</si>
  <si>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</si>
  <si>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</si>
  <si>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</si>
  <si>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</si>
  <si>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</si>
  <si>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</si>
  <si>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</si>
  <si>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</si>
  <si>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</si>
  <si>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</si>
  <si>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</si>
  <si>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</si>
  <si>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</si>
  <si>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</si>
  <si>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</si>
  <si>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</si>
  <si>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</si>
  <si>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</si>
  <si>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</si>
  <si>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</si>
  <si>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</si>
  <si>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</si>
  <si>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</si>
  <si>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</si>
  <si>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</si>
  <si>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</si>
  <si>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</si>
  <si>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</si>
  <si>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</si>
  <si>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</si>
  <si>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</si>
  <si>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</si>
  <si>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</si>
  <si>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</si>
  <si>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</si>
  <si>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</si>
  <si>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</si>
  <si>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</si>
  <si>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</si>
  <si>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</si>
  <si>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</si>
  <si>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</si>
  <si>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</si>
  <si>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</si>
  <si>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</si>
  <si>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</si>
  <si>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</si>
  <si>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</si>
  <si>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</si>
  <si>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</si>
  <si>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</si>
  <si>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</si>
  <si>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</si>
  <si>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</si>
  <si>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</si>
  <si>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</si>
  <si>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</si>
  <si>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</si>
  <si>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</si>
  <si>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</si>
  <si>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</si>
  <si>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</si>
  <si>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</si>
  <si>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</si>
  <si>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</si>
  <si>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</si>
  <si>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</si>
  <si>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</si>
  <si>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</si>
  <si>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</si>
  <si>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</si>
  <si>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</si>
  <si>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</si>
  <si>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</si>
  <si>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</si>
  <si>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</si>
  <si>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</si>
  <si>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</si>
  <si>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</si>
  <si>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</si>
  <si>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</si>
  <si>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</si>
  <si>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</si>
  <si>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</si>
  <si>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</si>
  <si>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</si>
  <si>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</si>
  <si>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</si>
  <si>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</si>
  <si>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</si>
  <si>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</si>
  <si>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</si>
  <si>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</si>
  <si>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</si>
  <si>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</si>
  <si>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</si>
  <si>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</si>
  <si>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</si>
  <si>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</si>
  <si>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</si>
  <si>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</si>
  <si>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</si>
  <si>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</si>
  <si>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</si>
  <si>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</si>
  <si>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</si>
  <si>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</si>
  <si>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</si>
  <si>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</si>
  <si>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</si>
  <si>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</si>
  <si>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</si>
  <si>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</si>
  <si>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</si>
  <si>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</si>
  <si>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</si>
  <si>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</si>
  <si>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</si>
  <si>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</si>
  <si>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</si>
  <si>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</si>
  <si>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</si>
  <si>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</si>
  <si>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</si>
  <si>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</si>
  <si>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</si>
  <si>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</si>
  <si>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</si>
  <si>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</si>
  <si>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</si>
  <si>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</si>
  <si>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</si>
  <si>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</si>
  <si>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</si>
  <si>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</si>
  <si>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</si>
  <si>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</si>
  <si>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</si>
  <si>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</si>
  <si>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</si>
  <si>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</si>
  <si>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</si>
  <si>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</si>
  <si>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</si>
  <si>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</si>
  <si>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</si>
  <si>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</si>
  <si>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</si>
  <si>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</si>
  <si>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</si>
  <si>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</si>
  <si>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</si>
  <si>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</si>
  <si>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</si>
  <si>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</si>
  <si>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</si>
  <si>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</si>
  <si>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</si>
  <si>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</si>
  <si>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</si>
  <si>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</si>
  <si>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</si>
  <si>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</si>
  <si>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</si>
  <si>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</si>
  <si>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</si>
  <si>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</si>
  <si>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</si>
  <si>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</si>
  <si>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</si>
  <si>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</si>
  <si>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</si>
  <si>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</si>
  <si>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</si>
  <si>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</si>
  <si>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</si>
  <si>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</si>
  <si>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</si>
  <si>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</si>
  <si>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</si>
  <si>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</si>
  <si>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</si>
  <si>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</si>
  <si>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</si>
  <si>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</si>
  <si>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</si>
  <si>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</si>
  <si>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</si>
  <si>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</si>
  <si>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</si>
  <si>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</si>
  <si>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</si>
  <si>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</si>
  <si>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</si>
  <si>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</si>
  <si>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</si>
  <si>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</si>
  <si>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</si>
  <si>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</si>
  <si>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</si>
  <si>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</si>
  <si>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</si>
  <si>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</si>
  <si>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</si>
  <si>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</si>
  <si>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</si>
  <si>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</si>
  <si>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</si>
  <si>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</si>
  <si>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</si>
  <si>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</si>
  <si>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</si>
  <si>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</si>
  <si>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</si>
  <si>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</si>
  <si>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</si>
  <si>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</si>
  <si>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</si>
  <si>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</si>
  <si>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</si>
  <si>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</si>
  <si>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</si>
  <si>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</si>
  <si>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</si>
  <si>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</si>
  <si>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</si>
  <si>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</si>
  <si>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</si>
  <si>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</si>
  <si>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</si>
  <si>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</si>
  <si>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</si>
  <si>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</si>
  <si>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</si>
  <si>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</si>
  <si>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</si>
  <si>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</si>
  <si>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</si>
  <si>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</si>
  <si>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</si>
  <si>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</si>
  <si>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</si>
  <si>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</si>
  <si>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</si>
  <si>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</si>
  <si>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</si>
  <si>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</si>
  <si>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</si>
  <si>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</si>
  <si>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</si>
  <si>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</si>
  <si>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</si>
  <si>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</si>
  <si>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</si>
  <si>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</si>
  <si>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</si>
  <si>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</si>
  <si>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</si>
  <si>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</si>
  <si>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</si>
  <si>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</si>
  <si>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</si>
  <si>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</si>
  <si>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</si>
  <si>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</si>
  <si>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</si>
  <si>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</si>
  <si>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</si>
  <si>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</si>
  <si>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</si>
  <si>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</si>
  <si>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</si>
  <si>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</si>
  <si>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</si>
  <si>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</si>
  <si>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</si>
  <si>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</si>
  <si>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</si>
  <si>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</si>
  <si>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</si>
  <si>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</si>
  <si>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</si>
  <si>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</si>
  <si>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</si>
  <si>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</si>
  <si>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</si>
  <si>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</si>
  <si>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</si>
  <si>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</si>
  <si>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</si>
  <si>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</si>
  <si>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</si>
  <si>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</si>
  <si>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</si>
  <si>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</si>
  <si>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</si>
  <si>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</si>
  <si>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</si>
  <si>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</si>
  <si>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</si>
  <si>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</si>
  <si>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</si>
  <si>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</si>
  <si>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</si>
  <si>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</si>
  <si>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</si>
  <si>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</si>
  <si>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</si>
  <si>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</si>
  <si>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</si>
  <si>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</si>
  <si>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</si>
  <si>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</si>
  <si>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</si>
  <si>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</si>
  <si>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</si>
  <si>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</si>
  <si>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</si>
  <si>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</si>
  <si>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</si>
  <si>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</si>
  <si>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</si>
  <si>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</si>
  <si>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</si>
  <si>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</si>
  <si>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</si>
  <si>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</si>
  <si>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</si>
  <si>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</si>
  <si>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</si>
  <si>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</si>
  <si>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</si>
  <si>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</si>
  <si>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</si>
  <si>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</si>
  <si>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</si>
  <si>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</si>
  <si>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</si>
  <si>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</si>
  <si>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</si>
  <si>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</si>
  <si>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</si>
  <si>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</si>
  <si>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</si>
  <si>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</si>
  <si>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</si>
  <si>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</si>
  <si>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</si>
  <si>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</si>
  <si>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</si>
  <si>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</si>
  <si>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</si>
  <si>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</si>
  <si>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</si>
  <si>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</si>
  <si>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</si>
  <si>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</si>
  <si>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</si>
  <si>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</si>
  <si>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</si>
  <si>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</si>
  <si>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</si>
  <si>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</si>
  <si>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</si>
  <si>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</si>
  <si>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</si>
  <si>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</si>
  <si>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</si>
  <si>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</si>
  <si>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</si>
  <si>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</si>
  <si>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</si>
  <si>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</si>
  <si>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</si>
  <si>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</si>
  <si>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</si>
  <si>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</si>
  <si>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</si>
  <si>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</si>
  <si>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</si>
  <si>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</si>
  <si>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</si>
  <si>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</si>
  <si>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</si>
  <si>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</si>
  <si>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</si>
  <si>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</si>
  <si>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</si>
  <si>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</si>
  <si>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</si>
  <si>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</si>
  <si>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</si>
  <si>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</si>
  <si>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</si>
  <si>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</si>
  <si>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</si>
  <si>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</si>
  <si>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</si>
  <si>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</si>
  <si>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</si>
  <si>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</si>
  <si>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</si>
  <si>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</si>
  <si>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</si>
  <si>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</si>
  <si>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</si>
  <si>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</si>
  <si>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</si>
  <si>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</si>
  <si>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</si>
  <si>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</si>
  <si>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</si>
  <si>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</si>
  <si>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</si>
  <si>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</si>
  <si>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</si>
  <si>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</si>
  <si>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</si>
  <si>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</si>
  <si>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</si>
  <si>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</si>
  <si>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</si>
  <si>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</si>
  <si>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</si>
  <si>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</si>
  <si>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</si>
  <si>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</si>
  <si>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</si>
  <si>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</si>
  <si>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</si>
  <si>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</si>
  <si>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</si>
  <si>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</si>
  <si>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</si>
  <si>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</si>
  <si>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</si>
  <si>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</si>
  <si>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</si>
  <si>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</si>
  <si>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</si>
  <si>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</si>
  <si>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</si>
  <si>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</si>
  <si>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</si>
  <si>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</si>
  <si>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</si>
  <si>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</si>
  <si>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</si>
  <si>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</si>
  <si>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</si>
  <si>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</si>
  <si>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</si>
  <si>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</si>
  <si>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</si>
  <si>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</si>
  <si>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</si>
  <si>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</si>
  <si>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</si>
  <si>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</si>
  <si>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</si>
  <si>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</si>
  <si>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</si>
  <si>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</si>
  <si>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</si>
  <si>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</si>
  <si>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</si>
  <si>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</si>
  <si>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</si>
  <si>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</si>
  <si>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</si>
  <si>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</si>
  <si>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</si>
  <si>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</si>
  <si>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</si>
  <si>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</si>
  <si>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</si>
  <si>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</si>
  <si>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</si>
  <si>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</si>
  <si>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</si>
  <si>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</si>
  <si>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</si>
  <si>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</si>
  <si>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</si>
  <si>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</si>
  <si>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</si>
  <si>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</si>
  <si>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</si>
  <si>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</si>
  <si>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</si>
  <si>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</si>
  <si>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</si>
  <si>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</si>
  <si>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</si>
  <si>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</si>
  <si>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</si>
  <si>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</si>
  <si>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</si>
  <si>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</si>
  <si>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</si>
  <si>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</si>
  <si>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</si>
  <si>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</si>
  <si>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</si>
  <si>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</si>
  <si>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</si>
  <si>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</si>
  <si>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</si>
  <si>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</si>
  <si>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</si>
  <si>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</si>
  <si>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</si>
  <si>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</si>
  <si>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</si>
  <si>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</si>
  <si>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</si>
  <si>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</si>
  <si>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</si>
  <si>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</si>
  <si>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</si>
  <si>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</si>
  <si>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</si>
  <si>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</si>
  <si>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</si>
  <si>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</si>
  <si>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</si>
  <si>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</si>
  <si>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</si>
  <si>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</si>
  <si>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</si>
  <si>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</si>
  <si>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</si>
  <si>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</si>
  <si>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</si>
  <si>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</si>
  <si>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</si>
  <si>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</si>
  <si>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</si>
  <si>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</si>
  <si>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</si>
  <si>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</si>
  <si>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</si>
  <si>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</si>
  <si>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</si>
  <si>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</si>
  <si>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</si>
  <si>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</si>
  <si>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</si>
  <si>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</si>
  <si>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</si>
  <si>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</si>
  <si>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</si>
  <si>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</si>
  <si>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</si>
  <si>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</si>
  <si>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</si>
  <si>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</si>
  <si>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</si>
  <si>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</si>
  <si>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</si>
  <si>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</si>
  <si>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</si>
  <si>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</si>
  <si>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</si>
  <si>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</si>
  <si>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</si>
  <si>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</si>
  <si>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</si>
  <si>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</si>
  <si>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</si>
  <si>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</si>
  <si>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</si>
  <si>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</si>
  <si>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</si>
  <si>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</si>
  <si>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</si>
  <si>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</si>
  <si>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</si>
  <si>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</si>
  <si>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</si>
  <si>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</si>
  <si>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</si>
  <si>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</si>
  <si>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</si>
  <si>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</si>
  <si>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</si>
  <si>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</si>
  <si>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</si>
  <si>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</si>
  <si>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</si>
  <si>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</si>
  <si>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</si>
  <si>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</si>
  <si>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</si>
  <si>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</si>
  <si>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</si>
  <si>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</si>
  <si>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</si>
  <si>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</si>
  <si>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</si>
  <si>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</si>
  <si>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</si>
  <si>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</si>
  <si>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</si>
  <si>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</si>
  <si>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</si>
  <si>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</si>
  <si>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</si>
  <si>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</si>
  <si>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</si>
  <si>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</si>
  <si>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</si>
  <si>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</si>
  <si>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</si>
  <si>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</si>
  <si>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</si>
  <si>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</si>
  <si>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</si>
  <si>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</si>
  <si>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</si>
  <si>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</si>
  <si>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</si>
  <si>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</si>
  <si>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</si>
  <si>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</si>
  <si>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</si>
  <si>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</si>
  <si>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</si>
  <si>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</si>
  <si>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</si>
  <si>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</si>
  <si>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</si>
  <si>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</si>
  <si>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</si>
  <si>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</si>
  <si>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</si>
  <si>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</si>
  <si>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</si>
  <si>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</si>
  <si>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</si>
  <si>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</si>
  <si>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</si>
  <si>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</si>
  <si>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</si>
  <si>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</si>
  <si>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</si>
  <si>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</si>
  <si>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</si>
  <si>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</si>
  <si>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</si>
  <si>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</si>
  <si>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</si>
  <si>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</si>
  <si>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</si>
  <si>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</si>
  <si>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</si>
  <si>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</si>
  <si>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</si>
  <si>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</si>
  <si>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</si>
  <si>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</si>
  <si>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</si>
  <si>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</si>
  <si>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</si>
  <si>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</si>
  <si>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</si>
  <si>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</si>
  <si>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</si>
  <si>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</si>
  <si>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</si>
  <si>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</si>
  <si>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</si>
  <si>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</si>
  <si>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</si>
  <si>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</si>
  <si>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</si>
  <si>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</si>
  <si>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</si>
  <si>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</si>
  <si>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</si>
  <si>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</si>
  <si>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</si>
  <si>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</si>
  <si>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</si>
  <si>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</si>
  <si>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</si>
  <si>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</si>
  <si>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</si>
  <si>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</si>
  <si>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</si>
  <si>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</si>
  <si>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</si>
  <si>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</si>
  <si>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</si>
  <si>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</si>
  <si>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</si>
  <si>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</si>
  <si>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</si>
  <si>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</si>
  <si>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</si>
  <si>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</si>
  <si>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</si>
  <si>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</si>
  <si>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</si>
  <si>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</si>
  <si>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</si>
  <si>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</si>
  <si>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</si>
  <si>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</si>
  <si>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</si>
  <si>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</si>
  <si>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</si>
  <si>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</si>
  <si>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</si>
  <si>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</si>
  <si>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</si>
  <si>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</si>
  <si>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</si>
  <si>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</si>
  <si>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</si>
  <si>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</si>
  <si>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</si>
  <si>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</si>
  <si>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</si>
  <si>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</si>
  <si>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</si>
  <si>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</si>
  <si>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</si>
  <si>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</si>
  <si>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</si>
  <si>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</si>
  <si>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</si>
  <si>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</si>
  <si>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</si>
  <si>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</si>
  <si>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</si>
  <si>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</si>
  <si>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</si>
  <si>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</si>
  <si>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</si>
  <si>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</si>
  <si>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</si>
  <si>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</si>
  <si>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</si>
  <si>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</si>
  <si>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</si>
  <si>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</si>
  <si>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</si>
  <si>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</si>
  <si>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</si>
  <si>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</si>
  <si>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</si>
  <si>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</si>
  <si>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</si>
  <si>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</si>
  <si>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</si>
  <si>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</si>
  <si>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</si>
  <si>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</si>
  <si>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</si>
  <si>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</si>
  <si>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</si>
  <si>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</si>
  <si>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</si>
  <si>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</si>
  <si>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</si>
  <si>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</si>
  <si>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</si>
  <si>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</si>
  <si>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</si>
  <si>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</si>
  <si>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</si>
  <si>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</si>
  <si>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</si>
  <si>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</si>
  <si>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</si>
  <si>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</si>
  <si>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</si>
  <si>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</si>
  <si>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</si>
  <si>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</si>
  <si>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</si>
  <si>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</si>
  <si>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</si>
  <si>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</si>
  <si>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</si>
  <si>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</si>
  <si>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</si>
  <si>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</si>
  <si>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</si>
  <si>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</si>
  <si>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</si>
  <si>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</si>
  <si>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</si>
  <si>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</si>
  <si>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</si>
  <si>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</si>
  <si>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</si>
  <si>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</si>
  <si>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</si>
  <si>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</si>
  <si>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</si>
  <si>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</si>
  <si>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</si>
  <si>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</si>
  <si>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</si>
  <si>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</si>
  <si>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</si>
  <si>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</si>
  <si>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</si>
  <si>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</si>
  <si>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</si>
  <si>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</si>
  <si>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</si>
  <si>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</si>
  <si>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</si>
  <si>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</si>
  <si>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</si>
  <si>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</si>
  <si>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</si>
  <si>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</si>
  <si>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</si>
  <si>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</si>
  <si>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</si>
  <si>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</si>
  <si>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</si>
  <si>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</si>
  <si>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</si>
  <si>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</si>
  <si>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</si>
  <si>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</si>
  <si>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</si>
  <si>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</si>
  <si>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</si>
  <si>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</si>
  <si>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</si>
  <si>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</si>
  <si>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</si>
  <si>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</si>
  <si>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</si>
  <si>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</si>
  <si>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</si>
  <si>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</si>
  <si>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</si>
  <si>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</si>
  <si>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</si>
  <si>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</si>
  <si>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</si>
  <si>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</si>
  <si>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</si>
  <si>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</si>
  <si>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</si>
  <si>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</si>
  <si>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</si>
  <si>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</si>
  <si>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</si>
  <si>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</si>
  <si>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</si>
  <si>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</si>
  <si>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</si>
  <si>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</si>
  <si>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</si>
  <si>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</si>
  <si>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</si>
  <si>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</si>
  <si>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</si>
  <si>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</si>
  <si>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</si>
  <si>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</si>
  <si>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</si>
  <si>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</si>
  <si>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</si>
  <si>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</si>
  <si>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</si>
  <si>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</si>
  <si>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</si>
  <si>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</si>
  <si>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</si>
  <si>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</si>
  <si>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</si>
  <si>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</si>
  <si>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</si>
  <si>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</si>
  <si>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</si>
  <si>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</si>
  <si>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</si>
  <si>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</si>
  <si>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</si>
  <si>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</si>
  <si>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</si>
  <si>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</si>
  <si>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</si>
  <si>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</si>
  <si>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</si>
  <si>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</si>
  <si>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</si>
  <si>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</si>
  <si>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</si>
  <si>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</si>
  <si>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</si>
  <si>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</si>
  <si>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</si>
  <si>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</si>
  <si>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</si>
  <si>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</si>
  <si>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</si>
  <si>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</si>
  <si>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</si>
  <si>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</si>
  <si>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</si>
  <si>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</si>
  <si>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</si>
  <si>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</si>
  <si>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</si>
  <si>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</si>
  <si>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</si>
  <si>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</si>
  <si>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</si>
  <si>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</si>
  <si>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</si>
  <si>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</si>
  <si>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</si>
  <si>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</si>
  <si>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</si>
  <si>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</si>
  <si>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</si>
  <si>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</si>
  <si>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</si>
  <si>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</si>
  <si>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</si>
  <si>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</si>
  <si>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</si>
  <si>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</si>
  <si>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</si>
  <si>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</si>
  <si>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</si>
  <si>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</si>
  <si>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</si>
  <si>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</si>
  <si>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</si>
  <si>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</si>
  <si>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</si>
  <si>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</si>
  <si>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</si>
  <si>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</si>
  <si>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</si>
  <si>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</si>
  <si>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</si>
  <si>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</si>
  <si>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</si>
  <si>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</si>
  <si>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</si>
  <si>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</si>
  <si>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</si>
  <si>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</si>
  <si>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</si>
  <si>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</si>
  <si>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</si>
  <si>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</si>
  <si>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</si>
  <si>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</si>
  <si>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</si>
  <si>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</si>
  <si>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</si>
  <si>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</si>
  <si>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</si>
  <si>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</si>
  <si>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</si>
  <si>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</si>
  <si>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</si>
  <si>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</si>
  <si>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</si>
  <si>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</si>
  <si>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</si>
  <si>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</si>
  <si>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</si>
  <si>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</si>
  <si>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</si>
  <si>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</si>
  <si>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</si>
  <si>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</si>
  <si>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</si>
  <si>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</si>
  <si>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</si>
  <si>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</si>
  <si>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</si>
  <si>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</si>
  <si>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</si>
  <si>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</si>
  <si>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</si>
  <si>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</si>
  <si>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</si>
  <si>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</si>
  <si>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</si>
  <si>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</si>
  <si>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</si>
  <si>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</si>
  <si>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</si>
  <si>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</si>
  <si>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</si>
  <si>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</si>
  <si>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</si>
  <si>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</si>
  <si>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</si>
  <si>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</si>
  <si>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</si>
  <si>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</si>
  <si>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</si>
  <si>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</si>
  <si>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</si>
  <si>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</si>
  <si>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</si>
  <si>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</si>
  <si>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</si>
  <si>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</si>
  <si>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</si>
  <si>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</si>
  <si>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</si>
  <si>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</si>
  <si>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</si>
  <si>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</si>
  <si>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</si>
  <si>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</si>
  <si>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</si>
  <si>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</si>
  <si>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</si>
  <si>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</si>
  <si>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</si>
  <si>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</si>
  <si>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</si>
  <si>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</si>
  <si>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</si>
  <si>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</si>
  <si>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</si>
  <si>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</si>
  <si>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</si>
  <si>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</si>
  <si>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</si>
  <si>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</si>
  <si>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</si>
  <si>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</si>
  <si>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</si>
  <si>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</si>
  <si>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</si>
  <si>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</si>
  <si>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</si>
  <si>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</si>
  <si>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</si>
  <si>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</si>
  <si>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</si>
  <si>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</si>
  <si>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</si>
  <si>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</si>
  <si>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</si>
  <si>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</si>
  <si>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</si>
  <si>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</si>
  <si>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</si>
  <si>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</si>
  <si>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</si>
  <si>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</si>
  <si>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</si>
  <si>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</si>
  <si>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</si>
  <si>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</si>
  <si>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</si>
  <si>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</si>
  <si>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</si>
  <si>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</si>
  <si>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</si>
  <si>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</si>
  <si>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</si>
  <si>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</si>
  <si>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</si>
  <si>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</si>
  <si>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</si>
  <si>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</si>
  <si>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</si>
  <si>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</si>
  <si>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</si>
  <si>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</si>
  <si>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</si>
  <si>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</si>
  <si>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</si>
  <si>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</si>
  <si>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</si>
  <si>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</si>
  <si>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</si>
  <si>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</si>
  <si>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</si>
  <si>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</si>
  <si>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</si>
  <si>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</si>
  <si>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</si>
  <si>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</si>
  <si>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</si>
  <si>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</si>
  <si>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</si>
  <si>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</si>
  <si>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</si>
  <si>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</si>
  <si>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</si>
  <si>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</si>
  <si>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</si>
  <si>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</si>
  <si>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</si>
  <si>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</si>
  <si>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</si>
  <si>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</si>
  <si>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</si>
  <si>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</si>
  <si>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</si>
  <si>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</si>
  <si>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</si>
  <si>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</si>
  <si>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</si>
  <si>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</si>
  <si>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</si>
  <si>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</si>
  <si>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</si>
  <si>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</si>
  <si>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</si>
  <si>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</si>
  <si>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</si>
  <si>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</si>
  <si>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</si>
  <si>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</si>
  <si>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</si>
  <si>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</si>
  <si>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</si>
  <si>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</si>
  <si>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</si>
  <si>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</si>
  <si>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</si>
  <si>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</si>
  <si>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</si>
  <si>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</si>
  <si>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</si>
  <si>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</si>
  <si>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</si>
  <si>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</si>
  <si>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</si>
  <si>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</si>
  <si>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</si>
  <si>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</si>
  <si>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</si>
  <si>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</si>
  <si>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</si>
  <si>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</si>
  <si>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</si>
  <si>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</si>
  <si>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</si>
  <si>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</si>
  <si>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</si>
  <si>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</si>
  <si>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</si>
  <si>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</si>
  <si>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</si>
  <si>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</si>
  <si>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</si>
  <si>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</si>
  <si>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</si>
  <si>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</si>
  <si>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</si>
  <si>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</si>
  <si>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</si>
  <si>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</si>
  <si>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</si>
  <si>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</si>
  <si>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</si>
  <si>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</si>
  <si>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</si>
  <si>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</si>
  <si>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</si>
  <si>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</si>
  <si>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</si>
  <si>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</si>
  <si>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</si>
  <si>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</si>
  <si>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</si>
  <si>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</si>
  <si>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</si>
  <si>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</si>
  <si>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</si>
  <si>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</si>
  <si>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</si>
  <si>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</si>
  <si>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</si>
  <si>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</si>
  <si>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</si>
  <si>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</si>
  <si>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</si>
  <si>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</si>
  <si>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</si>
  <si>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</si>
  <si>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</si>
  <si>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</si>
  <si>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</si>
  <si>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</si>
  <si>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</si>
  <si>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</si>
  <si>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</si>
  <si>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</si>
  <si>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</si>
  <si>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</si>
  <si>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</si>
  <si>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</si>
  <si>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</si>
  <si>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</si>
  <si>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</si>
  <si>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</si>
  <si>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</si>
  <si>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</si>
  <si>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</si>
  <si>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</si>
  <si>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</si>
  <si>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</si>
  <si>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</si>
  <si>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</si>
  <si>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</si>
  <si>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</si>
  <si>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</si>
  <si>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</si>
  <si>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</si>
  <si>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</si>
  <si>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</si>
  <si>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</si>
  <si>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</si>
  <si>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</si>
  <si>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</si>
  <si>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</si>
  <si>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</si>
  <si>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</si>
  <si>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</si>
  <si>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</si>
  <si>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</si>
  <si>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</si>
  <si>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</si>
  <si>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</si>
  <si>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</si>
  <si>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</si>
  <si>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</si>
  <si>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</si>
  <si>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</si>
  <si>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</si>
  <si>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</si>
  <si>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</si>
  <si>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</si>
  <si>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</si>
  <si>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</si>
  <si>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</si>
  <si>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</si>
  <si>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</si>
  <si>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</si>
  <si>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</si>
  <si>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</si>
  <si>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</si>
  <si>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</si>
  <si>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</si>
  <si>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</si>
  <si>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</si>
  <si>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</si>
  <si>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</si>
  <si>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</si>
  <si>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</si>
  <si>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</si>
  <si>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</si>
  <si>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</si>
  <si>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</si>
  <si>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</si>
  <si>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</si>
  <si>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</si>
  <si>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</si>
  <si>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</si>
  <si>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</si>
  <si>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</si>
  <si>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</si>
  <si>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</si>
  <si>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</si>
  <si>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</si>
  <si>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</si>
  <si>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</si>
  <si>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</si>
  <si>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</si>
  <si>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</si>
  <si>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</si>
  <si>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</si>
  <si>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</si>
  <si>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</si>
  <si>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</si>
  <si>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</si>
  <si>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</si>
  <si>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</si>
  <si>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</si>
  <si>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</si>
  <si>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</si>
  <si>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</si>
  <si>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</si>
  <si>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</si>
  <si>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</si>
  <si>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</si>
  <si>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</si>
  <si>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</si>
  <si>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</si>
  <si>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</si>
  <si>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</si>
  <si>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</si>
  <si>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</si>
  <si>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</si>
  <si>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</si>
  <si>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</si>
  <si>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</si>
  <si>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</si>
  <si>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</si>
  <si>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</si>
  <si>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</si>
  <si>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</si>
  <si>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</si>
  <si>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</si>
  <si>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</si>
  <si>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</si>
  <si>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</si>
  <si>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</si>
  <si>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</si>
  <si>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</si>
  <si>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</si>
  <si>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</si>
  <si>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</si>
  <si>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</si>
  <si>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</si>
  <si>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</si>
  <si>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</si>
  <si>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</si>
  <si>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</si>
  <si>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</si>
  <si>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</si>
  <si>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</si>
  <si>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</si>
  <si>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</si>
  <si>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</si>
  <si>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</si>
  <si>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</si>
  <si>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</si>
  <si>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</si>
  <si>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</si>
  <si>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</si>
  <si>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</si>
  <si>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</si>
  <si>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</si>
  <si>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</si>
  <si>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</si>
  <si>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</si>
  <si>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</si>
  <si>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</si>
  <si>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</si>
  <si>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</si>
  <si>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</si>
  <si>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</si>
  <si>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</si>
  <si>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</si>
  <si>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</si>
  <si>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</si>
  <si>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</si>
  <si>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</si>
  <si>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</si>
  <si>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</si>
  <si>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</si>
  <si>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</si>
  <si>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</si>
  <si>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</si>
  <si>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</si>
  <si>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</si>
  <si>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</si>
  <si>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</si>
  <si>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</si>
  <si>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</si>
  <si>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</si>
  <si>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</si>
  <si>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</si>
  <si>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</si>
  <si>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</si>
  <si>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</si>
  <si>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</si>
  <si>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</si>
  <si>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</si>
  <si>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</si>
  <si>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</si>
  <si>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</si>
  <si>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</si>
  <si>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</si>
  <si>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</si>
  <si>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</si>
  <si>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</si>
  <si>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</si>
  <si>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</si>
  <si>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</si>
  <si>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</si>
  <si>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</si>
  <si>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</si>
  <si>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</si>
  <si>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</si>
  <si>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</si>
  <si>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</si>
  <si>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</si>
  <si>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</si>
  <si>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</si>
  <si>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</si>
  <si>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</si>
  <si>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</si>
  <si>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</si>
  <si>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</si>
  <si>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</si>
  <si>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</si>
  <si>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</si>
  <si>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</si>
  <si>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</si>
  <si>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</si>
  <si>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</si>
  <si>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</si>
  <si>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</si>
  <si>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</si>
  <si>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</si>
  <si>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</si>
  <si>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</si>
  <si>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</si>
  <si>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</si>
  <si>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</si>
  <si>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</si>
  <si>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</si>
  <si>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</si>
  <si>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</si>
  <si>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</si>
  <si>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</si>
  <si>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</si>
  <si>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</si>
  <si>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</si>
  <si>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</si>
  <si>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</si>
  <si>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</si>
  <si>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</si>
  <si>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</si>
  <si>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</si>
  <si>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</si>
  <si>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</si>
  <si>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</si>
  <si>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</si>
  <si>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</si>
  <si>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</si>
  <si>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</si>
  <si>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</si>
  <si>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</si>
  <si>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</si>
  <si>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</si>
  <si>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</si>
  <si>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</si>
  <si>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</si>
  <si>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</si>
  <si>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</si>
  <si>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</si>
  <si>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</si>
  <si>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</si>
  <si>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</si>
  <si>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</si>
  <si>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</si>
  <si>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</si>
  <si>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</si>
  <si>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</si>
  <si>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</si>
  <si>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</si>
  <si>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</si>
  <si>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</si>
  <si>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</si>
  <si>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</si>
  <si>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</si>
  <si>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</si>
  <si>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</si>
  <si>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</si>
  <si>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</si>
  <si>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</si>
  <si>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</si>
  <si>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</si>
  <si>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</si>
  <si>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</si>
  <si>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</si>
  <si>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</si>
  <si>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</si>
  <si>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</si>
  <si>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</si>
  <si>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</si>
  <si>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</si>
  <si>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</si>
  <si>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</si>
  <si>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</si>
  <si>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</si>
  <si>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</si>
  <si>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</si>
  <si>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</si>
  <si>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</si>
  <si>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</si>
  <si>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</si>
  <si>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</si>
  <si>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</si>
  <si>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</si>
  <si>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</si>
  <si>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</si>
  <si>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</si>
  <si>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</si>
  <si>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</si>
  <si>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</si>
  <si>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</si>
  <si>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</si>
  <si>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</si>
  <si>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</si>
  <si>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</si>
  <si>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</si>
  <si>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</si>
  <si>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</si>
  <si>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</si>
  <si>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</si>
  <si>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</si>
  <si>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</si>
  <si>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</si>
  <si>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</si>
  <si>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</si>
  <si>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</si>
  <si>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</si>
  <si>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</si>
  <si>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</si>
  <si>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</si>
  <si>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</si>
  <si>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</si>
  <si>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</si>
  <si>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</si>
  <si>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</si>
  <si>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</si>
  <si>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</si>
  <si>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</si>
  <si>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</si>
  <si>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</si>
  <si>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</si>
  <si>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</si>
  <si>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</si>
  <si>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</si>
  <si>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</si>
  <si>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</si>
  <si>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</si>
  <si>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</si>
  <si>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</si>
  <si>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</si>
  <si>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</si>
  <si>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</si>
  <si>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</si>
  <si>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</si>
  <si>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</si>
  <si>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</si>
  <si>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</si>
  <si>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</si>
  <si>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</si>
  <si>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</si>
  <si>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</si>
  <si>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</si>
  <si>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</si>
  <si>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</si>
  <si>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</si>
  <si>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</si>
  <si>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</si>
  <si>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</si>
  <si>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</si>
  <si>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</si>
  <si>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</si>
  <si>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</si>
  <si>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</si>
  <si>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</si>
  <si>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</si>
  <si>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</si>
  <si>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</si>
  <si>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</si>
  <si>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</si>
  <si>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</si>
  <si>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</si>
  <si>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</si>
  <si>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</si>
  <si>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</si>
  <si>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</si>
  <si>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</si>
  <si>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</si>
  <si>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</si>
  <si>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</si>
  <si>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</si>
  <si>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</si>
  <si>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</si>
  <si>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</si>
  <si>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</si>
  <si>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</si>
  <si>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</si>
  <si>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</si>
  <si>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</si>
  <si>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</si>
  <si>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</si>
  <si>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</si>
  <si>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</si>
  <si>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</si>
  <si>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</si>
  <si>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</si>
  <si>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</si>
  <si>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</si>
  <si>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</si>
  <si>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</si>
  <si>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</si>
  <si>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</si>
  <si>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</si>
  <si>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</si>
  <si>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</si>
  <si>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</si>
  <si>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</si>
  <si>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</si>
  <si>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</si>
  <si>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</si>
  <si>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</si>
  <si>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</si>
  <si>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</si>
  <si>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</si>
  <si>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</si>
  <si>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</si>
  <si>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</si>
  <si>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</si>
  <si>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</si>
  <si>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</si>
  <si>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</si>
  <si>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</si>
  <si>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</si>
  <si>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</si>
  <si>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</si>
  <si>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</si>
  <si>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</si>
  <si>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</si>
  <si>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</si>
  <si>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</si>
  <si>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</si>
  <si>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</si>
  <si>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</si>
  <si>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</si>
  <si>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</si>
  <si>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</si>
  <si>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</si>
  <si>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</si>
  <si>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</si>
  <si>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</si>
  <si>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</si>
  <si>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</si>
  <si>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</si>
  <si>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</si>
  <si>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</si>
  <si>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</si>
  <si>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</si>
  <si>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</si>
  <si>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</si>
  <si>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</si>
  <si>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</si>
  <si>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</si>
  <si>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</si>
  <si>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</si>
  <si>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</si>
  <si>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</si>
  <si>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</si>
  <si>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</si>
  <si>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</si>
  <si>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</si>
  <si>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</si>
  <si>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</si>
  <si>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</si>
  <si>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</si>
  <si>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</si>
  <si>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</si>
  <si>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</si>
  <si>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</si>
  <si>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</si>
  <si>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</si>
  <si>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</si>
  <si>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</si>
  <si>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</si>
  <si>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</si>
  <si>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</si>
  <si>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</si>
  <si>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</si>
  <si>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</si>
  <si>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</si>
  <si>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</si>
  <si>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</si>
  <si>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</si>
  <si>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</si>
  <si>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</si>
  <si>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</si>
  <si>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</si>
  <si>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</si>
  <si>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</si>
  <si>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</si>
  <si>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</si>
  <si>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</si>
  <si>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</si>
  <si>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</si>
  <si>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</si>
  <si>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</si>
  <si>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</si>
  <si>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</si>
  <si>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</si>
  <si>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</si>
  <si>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</si>
  <si>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</si>
  <si>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</si>
  <si>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</si>
  <si>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</si>
  <si>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</si>
  <si>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</si>
  <si>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</si>
  <si>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</si>
  <si>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</si>
  <si>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</si>
  <si>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</si>
  <si>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</si>
  <si>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</si>
  <si>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</si>
  <si>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</si>
  <si>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</si>
  <si>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</si>
  <si>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</si>
  <si>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</si>
  <si>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</si>
  <si>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</si>
  <si>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</si>
  <si>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</si>
  <si>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</si>
  <si>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</si>
  <si>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</si>
  <si>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</si>
  <si>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</si>
  <si>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</si>
  <si>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</si>
  <si>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</si>
  <si>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</si>
  <si>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</si>
  <si>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</si>
  <si>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</si>
  <si>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</si>
  <si>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</si>
  <si>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</si>
  <si>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</si>
  <si>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</si>
  <si>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</si>
  <si>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</si>
  <si>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</si>
  <si>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</si>
  <si>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</si>
  <si>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</si>
  <si>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</si>
  <si>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</si>
  <si>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</si>
  <si>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</si>
  <si>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</si>
  <si>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</si>
  <si>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</si>
  <si>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</si>
  <si>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</si>
  <si>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</si>
  <si>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</si>
  <si>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</si>
  <si>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</si>
  <si>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</si>
  <si>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</si>
  <si>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</si>
  <si>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</si>
  <si>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</si>
  <si>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</si>
  <si>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</si>
  <si>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</si>
  <si>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</si>
  <si>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</si>
  <si>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</si>
  <si>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</si>
  <si>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</si>
  <si>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</si>
  <si>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</si>
  <si>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</si>
  <si>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</si>
  <si>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</si>
  <si>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</si>
  <si>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</si>
  <si>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</si>
  <si>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</si>
  <si>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</si>
  <si>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</si>
  <si>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</si>
  <si>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</si>
  <si>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</si>
  <si>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</si>
  <si>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</si>
  <si>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</si>
  <si>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</si>
  <si>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</si>
  <si>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</si>
  <si>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</si>
  <si>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</si>
  <si>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</si>
  <si>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</si>
  <si>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</si>
  <si>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</si>
  <si>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</si>
  <si>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</si>
  <si>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</si>
  <si>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</si>
  <si>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</si>
  <si>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</si>
  <si>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</si>
  <si>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</si>
  <si>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</si>
  <si>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</si>
  <si>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</si>
  <si>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</si>
  <si>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</si>
  <si>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</si>
  <si>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</si>
  <si>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</si>
  <si>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</si>
  <si>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</si>
  <si>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</si>
  <si>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</si>
  <si>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</si>
  <si>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</si>
  <si>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</si>
  <si>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</si>
  <si>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</si>
  <si>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</si>
  <si>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</si>
  <si>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</si>
  <si>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</si>
  <si>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</si>
  <si>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</si>
  <si>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</si>
  <si>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</si>
  <si>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</si>
  <si>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</si>
  <si>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</si>
  <si>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</si>
  <si>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</si>
  <si>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</si>
  <si>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</si>
  <si>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</si>
  <si>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</si>
  <si>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</si>
  <si>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</si>
  <si>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</si>
  <si>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</si>
  <si>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</si>
  <si>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</si>
  <si>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</si>
  <si>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</si>
  <si>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</si>
  <si>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</si>
  <si>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</si>
  <si>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</si>
  <si>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</si>
  <si>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</si>
  <si>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</si>
  <si>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</si>
  <si>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</si>
  <si>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</si>
  <si>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</si>
  <si>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</si>
  <si>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</si>
  <si>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</si>
  <si>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</si>
  <si>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</si>
  <si>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</si>
  <si>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</si>
  <si>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</si>
  <si>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</si>
  <si>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</si>
  <si>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</si>
  <si>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</si>
  <si>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</si>
  <si>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</si>
  <si>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</si>
  <si>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</si>
  <si>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</si>
  <si>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</si>
  <si>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</si>
  <si>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</si>
  <si>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</si>
  <si>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</si>
  <si>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</si>
  <si>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</si>
  <si>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</si>
  <si>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</si>
  <si>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</si>
  <si>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</si>
  <si>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</si>
  <si>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</si>
  <si>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</si>
  <si>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</si>
  <si>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</si>
  <si>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</si>
  <si>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</si>
  <si>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</si>
  <si>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</si>
  <si>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</si>
  <si>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</si>
  <si>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</si>
  <si>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</si>
  <si>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</si>
  <si>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</si>
  <si>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</si>
  <si>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</si>
  <si>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</si>
  <si>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</si>
  <si>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</si>
  <si>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</si>
  <si>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</si>
  <si>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</si>
  <si>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</si>
  <si>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</si>
  <si>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</si>
  <si>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</si>
  <si>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</si>
  <si>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</si>
  <si>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</si>
  <si>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</si>
  <si>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</si>
  <si>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</si>
  <si>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</si>
  <si>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</si>
  <si>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</si>
  <si>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</si>
  <si>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</si>
  <si>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</si>
  <si>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</si>
  <si>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</si>
  <si>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</si>
  <si>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</si>
  <si>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</si>
  <si>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</si>
  <si>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</si>
  <si>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</si>
  <si>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</si>
  <si>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</si>
  <si>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</si>
  <si>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</si>
  <si>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</si>
  <si>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</si>
  <si>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</si>
  <si>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</si>
  <si>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</si>
  <si>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</si>
  <si>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</si>
  <si>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</si>
  <si>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</si>
  <si>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</si>
  <si>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</si>
  <si>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</si>
  <si>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</si>
  <si>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</si>
  <si>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</si>
  <si>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</si>
  <si>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</si>
  <si>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</si>
  <si>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</si>
  <si>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</si>
  <si>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</si>
  <si>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</si>
  <si>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</si>
  <si>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</si>
  <si>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</si>
  <si>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</si>
  <si>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</si>
  <si>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</si>
  <si>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</si>
  <si>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</si>
  <si>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</si>
  <si>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</si>
  <si>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</si>
  <si>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</si>
  <si>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</si>
  <si>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</si>
  <si>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</si>
  <si>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</si>
  <si>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</si>
  <si>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</si>
  <si>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</si>
  <si>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</si>
  <si>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</si>
  <si>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</si>
  <si>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</si>
  <si>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</si>
  <si>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</si>
  <si>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</si>
  <si>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</si>
  <si>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</si>
  <si>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</si>
  <si>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</si>
  <si>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</si>
  <si>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</si>
  <si>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</si>
  <si>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</si>
  <si>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</si>
  <si>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</si>
  <si>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</si>
  <si>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</si>
  <si>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</si>
  <si>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</si>
  <si>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</si>
  <si>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</si>
  <si>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</si>
  <si>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</si>
  <si>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</si>
  <si>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</si>
  <si>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</si>
  <si>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</si>
  <si>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</si>
  <si>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</si>
  <si>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</si>
  <si>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</si>
  <si>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</si>
  <si>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</si>
  <si>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</si>
  <si>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</si>
  <si>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</si>
  <si>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</si>
  <si>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</si>
  <si>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</si>
  <si>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</si>
  <si>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</si>
  <si>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</si>
  <si>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</si>
  <si>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</si>
  <si>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</si>
  <si>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</si>
  <si>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</si>
  <si>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</si>
  <si>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</si>
  <si>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</si>
  <si>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</si>
  <si>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</si>
  <si>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</si>
  <si>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</si>
  <si>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</si>
  <si>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</si>
  <si>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</si>
  <si>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</si>
  <si>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</si>
  <si>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</si>
  <si>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</si>
  <si>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</si>
  <si>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</si>
  <si>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</si>
  <si>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</si>
  <si>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</si>
  <si>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</si>
  <si>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</si>
  <si>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</si>
  <si>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</si>
  <si>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</si>
  <si>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</si>
  <si>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</si>
  <si>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</si>
  <si>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</si>
  <si>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</si>
  <si>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</si>
  <si>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</si>
  <si>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</si>
  <si>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</si>
  <si>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</si>
  <si>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</si>
  <si>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</si>
  <si>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</si>
  <si>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</si>
  <si>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</si>
  <si>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</si>
  <si>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</si>
  <si>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</si>
  <si>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</si>
  <si>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</si>
  <si>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</si>
  <si>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</si>
  <si>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</si>
  <si>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</si>
  <si>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</si>
  <si>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</si>
  <si>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</si>
  <si>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</si>
  <si>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</si>
  <si>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</si>
  <si>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</si>
  <si>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</si>
  <si>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</si>
  <si>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</si>
  <si>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</si>
  <si>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</si>
  <si>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</si>
  <si>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</si>
  <si>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</si>
  <si>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</si>
  <si>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</si>
  <si>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</si>
  <si>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</si>
  <si>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</si>
  <si>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</si>
  <si>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</si>
  <si>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</si>
  <si>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</si>
  <si>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</si>
  <si>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</si>
  <si>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</si>
  <si>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</si>
  <si>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</si>
  <si>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</si>
  <si>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</si>
  <si>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</si>
  <si>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</si>
  <si>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</si>
  <si>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</si>
  <si>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</si>
  <si>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</si>
  <si>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</si>
  <si>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</si>
  <si>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</si>
  <si>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</si>
  <si>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</si>
  <si>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</si>
  <si>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</si>
  <si>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</si>
  <si>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</si>
  <si>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</si>
  <si>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</si>
  <si>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</si>
  <si>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</si>
  <si>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</si>
  <si>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</si>
  <si>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</si>
  <si>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</si>
  <si>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</si>
  <si>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</si>
  <si>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</si>
  <si>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</si>
  <si>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</si>
  <si>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</si>
  <si>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</si>
  <si>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</si>
  <si>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</si>
  <si>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</si>
  <si>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</si>
  <si>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</si>
  <si>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</si>
  <si>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</si>
  <si>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</si>
  <si>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</si>
  <si>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</si>
  <si>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</si>
  <si>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</si>
  <si>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</si>
  <si>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</si>
  <si>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</si>
  <si>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</si>
  <si>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</si>
  <si>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</si>
  <si>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</si>
  <si>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</si>
  <si>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</si>
  <si>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</si>
  <si>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</si>
  <si>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</si>
  <si>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</si>
  <si>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</si>
  <si>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</si>
  <si>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</si>
  <si>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</si>
  <si>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</si>
  <si>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</si>
  <si>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</si>
  <si>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</si>
  <si>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</si>
  <si>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</si>
  <si>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</si>
  <si>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</si>
  <si>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</si>
  <si>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</si>
  <si>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</si>
  <si>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</si>
  <si>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</si>
  <si>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</si>
  <si>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</si>
  <si>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</si>
  <si>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</si>
  <si>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</si>
  <si>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</si>
  <si>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</si>
  <si>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</si>
  <si>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</si>
  <si>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</si>
  <si>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</si>
  <si>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</si>
  <si>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</si>
  <si>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</si>
  <si>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</si>
  <si>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</si>
  <si>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</si>
  <si>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</si>
  <si>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</si>
  <si>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</si>
  <si>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</si>
  <si>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</si>
  <si>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</si>
  <si>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</si>
  <si>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</si>
  <si>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</si>
  <si>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</si>
  <si>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</si>
  <si>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</si>
  <si>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</si>
  <si>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</si>
  <si>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</si>
  <si>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</si>
  <si>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</si>
  <si>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</si>
  <si>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</si>
  <si>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</si>
  <si>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</si>
  <si>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</si>
  <si>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</si>
  <si>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</si>
  <si>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</si>
  <si>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</si>
  <si>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</si>
  <si>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</si>
  <si>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</si>
  <si>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</si>
  <si>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</si>
  <si>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</si>
  <si>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</si>
  <si>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</si>
  <si>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</si>
  <si>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</si>
  <si>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</si>
  <si>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</si>
  <si>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</si>
  <si>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</si>
  <si>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</si>
  <si>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</si>
  <si>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</si>
  <si>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</si>
  <si>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</si>
  <si>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</si>
  <si>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</si>
  <si>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</si>
  <si>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</si>
  <si>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</si>
  <si>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</si>
  <si>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</si>
  <si>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</si>
  <si>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</si>
  <si>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</si>
  <si>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</si>
  <si>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</si>
  <si>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</si>
  <si>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</si>
  <si>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</si>
  <si>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</si>
  <si>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</si>
  <si>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</si>
  <si>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</si>
  <si>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</si>
  <si>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</si>
  <si>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</si>
  <si>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</si>
  <si>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</si>
  <si>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</si>
  <si>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</si>
  <si>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</si>
  <si>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</si>
  <si>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</si>
  <si>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</si>
  <si>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</si>
  <si>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</si>
  <si>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</si>
  <si>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</si>
  <si>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</si>
  <si>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</si>
  <si>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</si>
  <si>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</si>
  <si>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</si>
  <si>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</si>
  <si>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</si>
  <si>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</si>
  <si>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</si>
  <si>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</si>
  <si>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</si>
  <si>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</si>
  <si>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</si>
  <si>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</si>
  <si>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</si>
  <si>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</si>
  <si>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</si>
  <si>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</si>
  <si>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</si>
  <si>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</si>
  <si>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</si>
  <si>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</si>
  <si>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</si>
  <si>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</si>
  <si>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</si>
  <si>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</si>
  <si>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</si>
  <si>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</si>
  <si>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</si>
  <si>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</si>
  <si>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</si>
  <si>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</si>
  <si>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</si>
  <si>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</si>
  <si>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</si>
  <si>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</si>
  <si>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</si>
  <si>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</si>
  <si>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</si>
  <si>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</si>
  <si>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</si>
  <si>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</si>
  <si>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</si>
  <si>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</si>
  <si>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</si>
  <si>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</si>
  <si>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</si>
  <si>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</si>
  <si>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</si>
  <si>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</si>
  <si>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</si>
  <si>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</si>
  <si>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</si>
  <si>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</si>
  <si>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</si>
  <si>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</si>
  <si>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</si>
  <si>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</si>
  <si>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</si>
  <si>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</si>
  <si>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</si>
  <si>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</si>
  <si>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</si>
  <si>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</si>
  <si>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</si>
  <si>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</si>
  <si>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</si>
  <si>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</si>
  <si>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</si>
  <si>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</si>
  <si>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</si>
  <si>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</si>
  <si>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</si>
  <si>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</si>
  <si>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</si>
  <si>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</si>
  <si>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</si>
  <si>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</si>
  <si>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</si>
  <si>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</si>
  <si>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</si>
  <si>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</si>
  <si>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</si>
  <si>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</si>
  <si>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</si>
  <si>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</si>
  <si>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</si>
  <si>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</si>
  <si>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</si>
  <si>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</si>
  <si>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</si>
  <si>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</si>
  <si>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</si>
  <si>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</si>
  <si>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</si>
  <si>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</si>
  <si>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</si>
  <si>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</si>
  <si>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</si>
  <si>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</si>
  <si>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</si>
  <si>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</si>
  <si>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</si>
  <si>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</si>
  <si>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</si>
  <si>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</si>
  <si>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</si>
  <si>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</si>
  <si>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</si>
  <si>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</si>
  <si>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</si>
  <si>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</si>
  <si>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</si>
  <si>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</si>
  <si>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</si>
  <si>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</si>
  <si>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</si>
  <si>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</si>
  <si>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</si>
  <si>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</si>
  <si>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</si>
  <si>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</si>
  <si>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</si>
  <si>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</si>
  <si>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</si>
  <si>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</si>
  <si>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</si>
  <si>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</si>
  <si>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</si>
  <si>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</si>
  <si>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</si>
  <si>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</si>
  <si>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</si>
  <si>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</si>
  <si>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</si>
  <si>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</si>
  <si>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</si>
  <si>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</si>
  <si>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</si>
  <si>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</si>
  <si>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</si>
  <si>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</si>
  <si>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</si>
  <si>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</si>
  <si>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</si>
  <si>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</si>
  <si>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</si>
  <si>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</si>
  <si>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</si>
  <si>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</si>
  <si>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</si>
  <si>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</si>
  <si>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</si>
  <si>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</si>
  <si>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</si>
  <si>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</si>
  <si>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</si>
  <si>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</si>
  <si>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</si>
  <si>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</si>
  <si>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</si>
  <si>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</si>
  <si>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</si>
  <si>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</si>
  <si>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</si>
  <si>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</si>
  <si>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</si>
  <si>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</si>
  <si>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</si>
  <si>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</si>
  <si>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</si>
  <si>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</si>
  <si>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</si>
  <si>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</si>
  <si>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</si>
  <si>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</si>
  <si>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</si>
  <si>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</si>
  <si>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</si>
  <si>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</si>
  <si>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</si>
  <si>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</si>
  <si>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</si>
  <si>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</si>
  <si>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</si>
  <si>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</si>
  <si>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</si>
  <si>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</si>
  <si>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</si>
  <si>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</si>
  <si>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</si>
  <si>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</si>
  <si>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</si>
  <si>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</si>
  <si>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</si>
  <si>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</si>
  <si>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</si>
  <si>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</si>
  <si>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</si>
  <si>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</si>
  <si>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</si>
  <si>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</si>
  <si>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</si>
  <si>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</si>
  <si>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</si>
  <si>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</si>
  <si>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</si>
  <si>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</si>
  <si>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</si>
  <si>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</si>
  <si>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</si>
  <si>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</si>
  <si>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</si>
  <si>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</si>
  <si>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</si>
  <si>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</si>
  <si>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</si>
  <si>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</si>
  <si>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</si>
  <si>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</si>
  <si>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</si>
  <si>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</si>
  <si>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</si>
  <si>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</si>
  <si>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</si>
  <si>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</si>
  <si>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</si>
  <si>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</si>
  <si>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</si>
  <si>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</si>
  <si>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</si>
  <si>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</si>
  <si>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</si>
  <si>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</si>
  <si>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</si>
  <si>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</si>
  <si>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</si>
  <si>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</si>
  <si>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</si>
  <si>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</si>
  <si>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</si>
  <si>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</si>
  <si>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</si>
  <si>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</si>
  <si>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</si>
  <si>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</si>
  <si>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</si>
  <si>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</si>
  <si>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</si>
  <si>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</si>
  <si>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</si>
  <si>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</si>
  <si>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</si>
  <si>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</si>
  <si>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</si>
  <si>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</si>
  <si>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</si>
  <si>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</si>
  <si>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</si>
  <si>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</si>
  <si>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</si>
  <si>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</si>
  <si>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</si>
  <si>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</si>
  <si>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</si>
  <si>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</si>
  <si>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</si>
  <si>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</si>
  <si>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</si>
  <si>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</si>
  <si>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</si>
  <si>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</si>
  <si>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</si>
  <si>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</si>
  <si>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</si>
  <si>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</si>
  <si>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</si>
  <si>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</si>
  <si>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</si>
  <si>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</si>
  <si>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</si>
  <si>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</si>
  <si>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</si>
  <si>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</si>
  <si>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</si>
  <si>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</si>
  <si>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</si>
  <si>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</si>
  <si>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</si>
  <si>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</si>
  <si>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</si>
  <si>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</si>
  <si>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</si>
  <si>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</si>
  <si>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</si>
  <si>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</si>
  <si>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</si>
  <si>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</si>
  <si>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</si>
  <si>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</si>
  <si>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</si>
  <si>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</si>
  <si>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</si>
  <si>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</si>
  <si>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</si>
  <si>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</si>
  <si>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</si>
  <si>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</si>
  <si>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</si>
  <si>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</si>
  <si>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</si>
  <si>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</si>
  <si>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</si>
  <si>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</si>
  <si>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</si>
  <si>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</si>
  <si>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</si>
  <si>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</si>
  <si>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</si>
  <si>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</si>
  <si>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</si>
  <si>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</si>
  <si>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</si>
  <si>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</si>
  <si>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</si>
  <si>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</si>
  <si>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</si>
  <si>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</si>
  <si>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</si>
  <si>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</si>
  <si>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</si>
  <si>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</si>
  <si>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</si>
  <si>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</si>
  <si>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</si>
  <si>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</si>
  <si>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</si>
  <si>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</si>
  <si>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</si>
  <si>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</si>
  <si>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</si>
  <si>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</si>
  <si>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</si>
  <si>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</si>
  <si>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</si>
  <si>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</si>
  <si>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</si>
  <si>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</si>
  <si>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</si>
  <si>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</si>
  <si>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</si>
  <si>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</si>
  <si>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</si>
  <si>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</si>
  <si>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</si>
  <si>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</si>
  <si>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</si>
  <si>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</si>
  <si>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</si>
  <si>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</si>
  <si>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</si>
  <si>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</si>
  <si>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</si>
  <si>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</si>
  <si>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</si>
  <si>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</si>
  <si>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</si>
  <si>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</si>
  <si>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</si>
  <si>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</si>
  <si>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</si>
  <si>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</si>
  <si>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</si>
  <si>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</si>
  <si>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</si>
  <si>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</si>
  <si>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</si>
  <si>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</si>
  <si>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</si>
  <si>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</si>
  <si>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</si>
  <si>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</si>
  <si>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</si>
  <si>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</si>
  <si>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</si>
  <si>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</si>
  <si>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</si>
  <si>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</si>
  <si>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</si>
  <si>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</si>
  <si>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</si>
  <si>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</si>
  <si>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</si>
  <si>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</si>
  <si>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</si>
  <si>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</si>
  <si>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</si>
  <si>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</si>
  <si>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</si>
  <si>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</si>
  <si>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</si>
  <si>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</si>
  <si>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</si>
  <si>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</si>
  <si>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</si>
  <si>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</si>
  <si>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</si>
  <si>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</si>
  <si>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</si>
  <si>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</si>
  <si>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</si>
  <si>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</si>
  <si>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</si>
  <si>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</si>
  <si>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</si>
  <si>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</si>
  <si>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</si>
  <si>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</si>
  <si>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</si>
  <si>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</si>
  <si>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</si>
  <si>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</si>
  <si>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</si>
  <si>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</si>
  <si>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</si>
  <si>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</si>
  <si>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</si>
  <si>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</si>
  <si>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</si>
  <si>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</si>
  <si>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</si>
  <si>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</si>
  <si>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</si>
  <si>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</si>
  <si>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</si>
  <si>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</si>
  <si>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</si>
  <si>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</si>
  <si>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</si>
  <si>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</si>
  <si>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</si>
  <si>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</si>
  <si>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</si>
  <si>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</si>
  <si>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</si>
  <si>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</si>
  <si>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</si>
  <si>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</si>
  <si>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</si>
  <si>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</si>
  <si>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</si>
  <si>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</si>
  <si>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</si>
  <si>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</si>
  <si>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</si>
  <si>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</si>
  <si>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</si>
  <si>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</si>
  <si>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</si>
  <si>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</si>
  <si>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</si>
  <si>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</si>
  <si>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</si>
  <si>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</si>
  <si>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</si>
  <si>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</si>
  <si>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</si>
  <si>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</si>
  <si>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</si>
  <si>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</si>
  <si>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</si>
  <si>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</si>
  <si>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</si>
  <si>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</si>
  <si>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</si>
  <si>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</si>
  <si>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</si>
  <si>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</si>
  <si>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</si>
  <si>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</si>
  <si>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</si>
  <si>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</si>
  <si>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</si>
  <si>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</si>
  <si>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</si>
  <si>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</si>
  <si>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</si>
  <si>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</si>
  <si>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</si>
  <si>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</si>
  <si>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</si>
  <si>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</si>
  <si>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</si>
  <si>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</si>
  <si>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</si>
  <si>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</si>
  <si>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</si>
  <si>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</si>
  <si>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</si>
  <si>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</si>
  <si>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</si>
  <si>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</si>
  <si>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</si>
  <si>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</si>
  <si>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</si>
  <si>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</si>
  <si>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</si>
  <si>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</si>
  <si>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</si>
  <si>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</si>
  <si>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</si>
  <si>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</si>
  <si>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</si>
  <si>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</si>
  <si>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</si>
  <si>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</si>
  <si>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</si>
  <si>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</si>
  <si>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</si>
  <si>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</si>
  <si>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</si>
  <si>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</si>
  <si>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</si>
  <si>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</si>
  <si>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</si>
  <si>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</si>
  <si>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</si>
  <si>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</si>
  <si>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</si>
  <si>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</si>
  <si>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</si>
  <si>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</si>
  <si>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</si>
  <si>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</si>
  <si>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</si>
  <si>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</si>
  <si>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</si>
  <si>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</si>
  <si>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</si>
  <si>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</si>
  <si>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</si>
  <si>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</si>
  <si>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</si>
  <si>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</si>
  <si>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</si>
  <si>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</si>
  <si>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</si>
  <si>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</si>
  <si>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</si>
  <si>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</si>
  <si>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</si>
  <si>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</si>
  <si>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</si>
  <si>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</si>
  <si>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</si>
  <si>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</si>
  <si>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</si>
  <si>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</si>
  <si>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</si>
  <si>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</si>
  <si>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</si>
  <si>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</si>
  <si>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</si>
  <si>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</si>
  <si>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</si>
  <si>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</si>
  <si>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</si>
  <si>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</si>
  <si>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</si>
  <si>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</si>
  <si>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</si>
  <si>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</si>
  <si>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</si>
  <si>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</si>
  <si>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</si>
  <si>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</si>
  <si>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</si>
  <si>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</si>
  <si>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</si>
  <si>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</si>
  <si>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</si>
  <si>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</si>
  <si>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</si>
  <si>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</si>
  <si>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</si>
  <si>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</si>
  <si>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</si>
  <si>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</si>
  <si>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</si>
  <si>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</si>
  <si>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</si>
  <si>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</si>
  <si>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</si>
  <si>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</si>
  <si>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</si>
  <si>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</si>
  <si>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</si>
  <si>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</si>
  <si>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</si>
  <si>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</si>
  <si>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</si>
  <si>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</si>
  <si>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</si>
  <si>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</si>
  <si>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</si>
  <si>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</si>
  <si>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</si>
  <si>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</si>
  <si>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</si>
  <si>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</si>
  <si>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</si>
  <si>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</si>
  <si>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</si>
  <si>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</si>
  <si>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</si>
  <si>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</si>
  <si>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</si>
  <si>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</si>
  <si>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</si>
  <si>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</si>
  <si>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</si>
  <si>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</si>
  <si>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</si>
  <si>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</si>
  <si>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</si>
  <si>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</si>
  <si>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</si>
  <si>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</si>
  <si>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</si>
  <si>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</si>
  <si>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</si>
  <si>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</si>
  <si>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</si>
  <si>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</si>
  <si>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</si>
  <si>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</si>
  <si>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</si>
  <si>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</si>
  <si>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</si>
  <si>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</si>
  <si>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</si>
  <si>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</si>
  <si>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</si>
  <si>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</si>
  <si>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</si>
  <si>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</si>
  <si>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</si>
  <si>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</si>
  <si>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</si>
  <si>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</si>
  <si>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</si>
  <si>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</si>
  <si>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</si>
  <si>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</si>
  <si>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</si>
  <si>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</si>
  <si>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</si>
  <si>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</si>
  <si>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</si>
  <si>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</si>
  <si>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</si>
  <si>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</si>
  <si>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</si>
  <si>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</si>
  <si>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</si>
  <si>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</si>
  <si>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</si>
  <si>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</si>
  <si>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</si>
  <si>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</si>
  <si>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</si>
  <si>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</si>
  <si>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</si>
  <si>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</si>
  <si>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</si>
  <si>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</si>
  <si>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</si>
  <si>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</si>
  <si>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</si>
  <si>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</si>
  <si>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</si>
  <si>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</si>
  <si>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</si>
  <si>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</si>
  <si>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</si>
  <si>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</si>
  <si>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</si>
  <si>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</si>
  <si>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</si>
  <si>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</si>
  <si>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</si>
  <si>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</si>
  <si>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</si>
  <si>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</si>
  <si>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</si>
  <si>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</si>
  <si>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</si>
  <si>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</si>
  <si>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</si>
  <si>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</si>
  <si>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</si>
  <si>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</si>
  <si>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</si>
  <si>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</si>
  <si>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</si>
  <si>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</si>
  <si>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</si>
  <si>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</si>
  <si>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</si>
  <si>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</si>
  <si>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</si>
  <si>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</si>
  <si>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</si>
  <si>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</si>
  <si>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</si>
  <si>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</si>
  <si>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</si>
  <si>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</si>
  <si>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</si>
  <si>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</si>
  <si>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</si>
  <si>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</si>
  <si>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</si>
  <si>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</si>
  <si>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</si>
  <si>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</si>
  <si>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</si>
  <si>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</si>
  <si>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</si>
  <si>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</si>
  <si>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</si>
  <si>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</si>
  <si>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</si>
  <si>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</si>
  <si>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</si>
  <si>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</si>
  <si>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</si>
  <si>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</si>
  <si>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</si>
  <si>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</si>
  <si>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</si>
  <si>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</si>
  <si>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</si>
  <si>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</si>
  <si>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</si>
  <si>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</si>
  <si>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</si>
  <si>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</si>
  <si>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</si>
  <si>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</si>
  <si>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</si>
  <si>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</si>
  <si>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</si>
  <si>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</si>
  <si>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</si>
  <si>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</si>
  <si>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</si>
  <si>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</si>
  <si>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</si>
  <si>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</si>
  <si>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</si>
  <si>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</si>
  <si>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</si>
  <si>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</si>
  <si>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</si>
  <si>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</si>
  <si>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</si>
  <si>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</si>
  <si>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</si>
  <si>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</si>
  <si>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</si>
  <si>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</si>
  <si>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</si>
  <si>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</si>
  <si>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</si>
  <si>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</si>
  <si>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</si>
  <si>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</si>
  <si>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</si>
  <si>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</si>
  <si>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</si>
  <si>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</si>
  <si>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</si>
  <si>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</si>
  <si>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</si>
  <si>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</si>
  <si>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</si>
  <si>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</si>
  <si>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</si>
  <si>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</si>
  <si>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</si>
  <si>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</si>
  <si>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</si>
  <si>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</si>
  <si>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</si>
  <si>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</si>
  <si>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</si>
  <si>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</si>
  <si>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</si>
  <si>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</si>
  <si>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</si>
  <si>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</si>
  <si>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</si>
  <si>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</si>
  <si>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</si>
  <si>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</si>
  <si>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</si>
  <si>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</si>
  <si>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</si>
  <si>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</si>
  <si>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</si>
  <si>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</si>
  <si>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</si>
  <si>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</si>
  <si>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</si>
  <si>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</si>
  <si>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</si>
  <si>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</si>
  <si>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</si>
  <si>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</si>
  <si>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</si>
  <si>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</si>
  <si>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</si>
  <si>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</si>
  <si>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</si>
  <si>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</si>
  <si>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</si>
  <si>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</si>
  <si>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</si>
  <si>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</si>
  <si>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</si>
  <si>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</si>
  <si>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</si>
  <si>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</si>
  <si>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</si>
  <si>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</si>
  <si>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</si>
  <si>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</si>
  <si>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</si>
  <si>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</si>
  <si>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</si>
  <si>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</si>
  <si>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</si>
  <si>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</si>
  <si>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</si>
  <si>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</si>
  <si>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</si>
  <si>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</si>
  <si>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</si>
  <si>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</si>
  <si>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</si>
  <si>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</si>
  <si>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</si>
  <si>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</si>
  <si>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</si>
  <si>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</si>
  <si>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</si>
  <si>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</si>
  <si>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</si>
  <si>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</si>
  <si>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</si>
  <si>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</si>
  <si>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</si>
  <si>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</si>
  <si>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</si>
  <si>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</si>
  <si>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</si>
  <si>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</si>
  <si>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</si>
  <si>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</si>
  <si>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</si>
  <si>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</si>
  <si>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</si>
  <si>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</si>
  <si>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</si>
  <si>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</si>
  <si>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</si>
  <si>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</si>
  <si>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</si>
  <si>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</si>
  <si>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</si>
  <si>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</si>
  <si>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</si>
  <si>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</si>
  <si>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</si>
  <si>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</si>
  <si>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</si>
  <si>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</si>
  <si>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</si>
  <si>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</si>
  <si>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</si>
  <si>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</si>
  <si>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</si>
  <si>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</si>
  <si>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</si>
  <si>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</si>
  <si>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</si>
  <si>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</si>
  <si>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</si>
  <si>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</si>
  <si>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</si>
  <si>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</si>
  <si>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</si>
  <si>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</si>
  <si>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</si>
  <si>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</si>
  <si>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</si>
  <si>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</si>
  <si>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</si>
  <si>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</si>
  <si>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</si>
  <si>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</si>
  <si>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</si>
  <si>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</si>
  <si>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</si>
  <si>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</si>
  <si>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</si>
  <si>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</si>
  <si>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</si>
  <si>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</si>
  <si>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</si>
  <si>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</si>
  <si>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</si>
  <si>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</si>
  <si>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</si>
  <si>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</si>
  <si>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</si>
  <si>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</si>
  <si>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</si>
  <si>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</si>
  <si>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</si>
  <si>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</si>
  <si>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</si>
  <si>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</si>
  <si>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</si>
  <si>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</si>
  <si>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</si>
  <si>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</si>
  <si>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</si>
  <si>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</si>
  <si>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</si>
  <si>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</si>
  <si>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</si>
  <si>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</si>
  <si>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</si>
  <si>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</si>
  <si>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</si>
  <si>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</si>
  <si>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</si>
  <si>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</si>
  <si>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</si>
  <si>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</si>
  <si>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</si>
  <si>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</si>
  <si>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</si>
  <si>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</si>
  <si>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</si>
  <si>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</si>
  <si>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</si>
  <si>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</si>
  <si>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</si>
  <si>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</si>
  <si>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</si>
  <si>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</si>
  <si>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</si>
  <si>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</si>
  <si>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</si>
  <si>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</si>
  <si>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</si>
  <si>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</si>
  <si>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</si>
  <si>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</si>
  <si>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</si>
  <si>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</si>
  <si>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</si>
  <si>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</si>
  <si>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</si>
  <si>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</si>
  <si>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</si>
  <si>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</si>
  <si>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</si>
  <si>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</si>
  <si>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</si>
  <si>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</si>
  <si>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</si>
  <si>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</si>
  <si>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</si>
  <si>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</si>
  <si>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</si>
  <si>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</si>
  <si>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</si>
  <si>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</si>
  <si>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</si>
  <si>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</si>
  <si>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</si>
  <si>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</si>
  <si>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</si>
  <si>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</si>
  <si>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</si>
  <si>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</si>
  <si>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</si>
  <si>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</si>
  <si>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</si>
  <si>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</si>
  <si>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</si>
  <si>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</si>
  <si>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</si>
  <si>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</si>
  <si>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</si>
  <si>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</si>
  <si>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</si>
  <si>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</si>
  <si>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</si>
  <si>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</si>
  <si>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</si>
  <si>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</si>
  <si>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</si>
  <si>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</si>
  <si>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</si>
  <si>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</si>
  <si>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</si>
  <si>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</si>
  <si>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</si>
  <si>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</si>
  <si>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</si>
  <si>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</si>
  <si>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</si>
  <si>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</si>
  <si>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</si>
  <si>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</si>
  <si>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</si>
  <si>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</si>
  <si>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</si>
  <si>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</si>
  <si>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</si>
  <si>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</si>
  <si>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</si>
  <si>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</si>
  <si>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</si>
  <si>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</si>
  <si>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</si>
  <si>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</si>
  <si>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</si>
  <si>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</si>
  <si>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</si>
  <si>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</si>
  <si>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</si>
  <si>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</si>
  <si>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</si>
  <si>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</si>
  <si>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</si>
  <si>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</si>
  <si>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</si>
  <si>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</si>
  <si>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</si>
  <si>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</si>
  <si>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</si>
  <si>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</si>
  <si>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</si>
  <si>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</si>
  <si>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</si>
  <si>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</si>
  <si>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</si>
  <si>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</si>
  <si>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</si>
  <si>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</si>
  <si>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</si>
  <si>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</si>
  <si>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</si>
  <si>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</si>
  <si>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</si>
  <si>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</si>
  <si>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</si>
  <si>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</si>
  <si>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</si>
  <si>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</si>
  <si>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</si>
  <si>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</si>
  <si>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</si>
  <si>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</si>
  <si>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</si>
  <si>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</si>
  <si>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</si>
  <si>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</si>
  <si>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</si>
  <si>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</si>
  <si>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</si>
  <si>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</si>
  <si>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</si>
  <si>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</si>
  <si>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</si>
  <si>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</si>
  <si>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</si>
  <si>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</si>
  <si>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</si>
  <si>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</si>
  <si>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</si>
  <si>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</si>
  <si>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</si>
  <si>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</si>
  <si>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</si>
  <si>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</si>
  <si>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</si>
  <si>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</si>
  <si>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</si>
  <si>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</si>
  <si>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</si>
  <si>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</si>
  <si>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</si>
  <si>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</si>
  <si>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</si>
  <si>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</si>
  <si>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</si>
  <si>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</si>
  <si>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</si>
  <si>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</si>
  <si>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</si>
  <si>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</si>
  <si>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</si>
  <si>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</si>
  <si>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</si>
  <si>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</si>
  <si>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</si>
  <si>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</si>
  <si>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</si>
  <si>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</si>
  <si>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</si>
  <si>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</si>
  <si>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</si>
  <si>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</si>
  <si>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</si>
  <si>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</si>
  <si>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</si>
  <si>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</si>
  <si>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</si>
  <si>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</si>
  <si>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</si>
  <si>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</si>
  <si>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</si>
  <si>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</si>
  <si>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</si>
  <si>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</si>
  <si>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</si>
  <si>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</si>
  <si>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</si>
  <si>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</si>
  <si>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</si>
  <si>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</si>
  <si>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</si>
  <si>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</si>
  <si>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</si>
  <si>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</si>
  <si>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</si>
  <si>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</si>
  <si>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</si>
  <si>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</si>
  <si>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</si>
  <si>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</si>
  <si>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</si>
  <si>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</si>
  <si>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</si>
  <si>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</si>
  <si>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</si>
  <si>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</si>
  <si>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</si>
  <si>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</si>
  <si>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</si>
  <si>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</si>
  <si>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</si>
  <si>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</si>
  <si>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</si>
  <si>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</si>
  <si>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</si>
  <si>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</si>
  <si>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</si>
  <si>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</si>
  <si>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</si>
  <si>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</si>
  <si>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</si>
  <si>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</si>
  <si>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</si>
  <si>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</si>
  <si>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</si>
  <si>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</si>
  <si>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</si>
  <si>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</si>
  <si>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</si>
  <si>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</si>
  <si>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</si>
  <si>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</si>
  <si>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</si>
  <si>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</si>
  <si>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</si>
  <si>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</si>
  <si>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</si>
  <si>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</si>
  <si>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</si>
  <si>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</si>
  <si>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</si>
  <si>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</si>
  <si>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</si>
  <si>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</si>
  <si>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</si>
  <si>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</si>
  <si>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</si>
  <si>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</si>
  <si>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</si>
  <si>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</si>
  <si>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</si>
  <si>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</si>
  <si>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</si>
  <si>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</si>
  <si>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</si>
  <si>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</si>
  <si>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</si>
  <si>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</si>
  <si>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</si>
  <si>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</si>
  <si>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</si>
  <si>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</si>
  <si>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</si>
  <si>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</si>
  <si>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</si>
  <si>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</si>
  <si>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</si>
  <si>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</si>
  <si>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</si>
  <si>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</si>
  <si>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</si>
  <si>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</si>
  <si>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</si>
  <si>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</si>
  <si>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</si>
  <si>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</si>
  <si>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</si>
  <si>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</si>
  <si>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</si>
  <si>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</si>
  <si>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</si>
  <si>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</si>
  <si>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</si>
  <si>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</si>
  <si>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</si>
  <si>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</si>
  <si>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</si>
  <si>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</si>
  <si>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</si>
  <si>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</si>
  <si>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</si>
  <si>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</si>
  <si>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</si>
  <si>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</si>
  <si>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</si>
  <si>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</si>
  <si>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</si>
  <si>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</si>
  <si>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</si>
  <si>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</si>
  <si>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</si>
  <si>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</si>
  <si>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</si>
  <si>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</si>
  <si>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</si>
  <si>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</si>
  <si>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</si>
  <si>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</si>
  <si>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</si>
  <si>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</si>
  <si>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</si>
  <si>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</si>
  <si>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</si>
  <si>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</si>
  <si>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</si>
  <si>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</si>
  <si>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</si>
  <si>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</si>
  <si>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</si>
  <si>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</si>
  <si>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</si>
  <si>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</si>
  <si>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</si>
  <si>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</si>
  <si>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</si>
  <si>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</si>
  <si>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</si>
  <si>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</si>
  <si>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</si>
  <si>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</si>
  <si>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</si>
  <si>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</si>
  <si>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</si>
  <si>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</si>
  <si>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</si>
  <si>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</si>
  <si>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</si>
  <si>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</si>
  <si>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</si>
  <si>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</si>
  <si>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</si>
  <si>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</si>
  <si>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</si>
  <si>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</si>
  <si>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</si>
  <si>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</si>
  <si>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</si>
  <si>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</si>
  <si>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</si>
  <si>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</si>
  <si>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</si>
  <si>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</si>
  <si>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</si>
  <si>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</si>
  <si>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</si>
  <si>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</si>
  <si>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</si>
  <si>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</si>
  <si>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</si>
  <si>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</si>
  <si>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</si>
  <si>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</si>
  <si>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</si>
  <si>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</si>
  <si>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</si>
  <si>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</si>
  <si>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</si>
  <si>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</si>
  <si>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</si>
  <si>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</si>
  <si>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</si>
  <si>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</si>
  <si>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</si>
  <si>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</si>
  <si>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</si>
  <si>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</si>
  <si>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</si>
  <si>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</si>
  <si>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</si>
  <si>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</si>
  <si>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</si>
  <si>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</si>
  <si>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</si>
  <si>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</si>
  <si>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</si>
  <si>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</si>
  <si>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</si>
  <si>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</si>
  <si>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</si>
  <si>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</si>
  <si>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</si>
  <si>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</si>
  <si>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</si>
  <si>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</si>
  <si>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</si>
  <si>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</si>
  <si>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</si>
  <si>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</si>
  <si>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</si>
  <si>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</si>
  <si>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</si>
  <si>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</si>
  <si>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</si>
  <si>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</si>
  <si>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</si>
  <si>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</si>
  <si>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</si>
  <si>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</si>
  <si>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</si>
  <si>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</si>
  <si>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</si>
  <si>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</si>
  <si>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</si>
  <si>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</si>
  <si>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</si>
  <si>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</si>
  <si>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</si>
  <si>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</si>
  <si>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</si>
  <si>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</si>
  <si>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</si>
  <si>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</si>
  <si>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</si>
  <si>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</si>
  <si>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</si>
  <si>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</si>
  <si>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</si>
  <si>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</si>
  <si>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</si>
  <si>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</si>
  <si>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</si>
  <si>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</si>
  <si>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</si>
  <si>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</si>
  <si>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</si>
  <si>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</si>
  <si>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</si>
  <si>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</si>
  <si>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</si>
  <si>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</si>
  <si>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</si>
  <si>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</si>
  <si>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</si>
  <si>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</si>
  <si>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</si>
  <si>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</si>
  <si>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</si>
  <si>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</si>
  <si>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</si>
  <si>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</si>
  <si>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</si>
  <si>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</si>
  <si>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</si>
  <si>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</si>
  <si>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</si>
  <si>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</si>
  <si>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</si>
  <si>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</si>
  <si>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</si>
  <si>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</si>
  <si>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</si>
  <si>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</si>
  <si>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</si>
  <si>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</si>
  <si>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</si>
  <si>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</si>
  <si>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</si>
  <si>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</si>
  <si>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</si>
  <si>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</si>
  <si>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</si>
  <si>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</si>
  <si>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</si>
  <si>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</si>
  <si>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</si>
  <si>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</si>
  <si>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</si>
  <si>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</si>
  <si>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</si>
  <si>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</si>
  <si>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</si>
  <si>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</si>
  <si>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</si>
  <si>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</si>
  <si>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</si>
  <si>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</si>
  <si>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</si>
  <si>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</si>
  <si>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</si>
  <si>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</si>
  <si>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</si>
  <si>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</si>
  <si>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</si>
  <si>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</si>
  <si>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</si>
  <si>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</si>
  <si>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</si>
  <si>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</si>
  <si>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</si>
  <si>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</si>
  <si>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</si>
  <si>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</si>
  <si>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</si>
  <si>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</si>
  <si>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</si>
  <si>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</si>
  <si>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</si>
  <si>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</si>
  <si>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</si>
  <si>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</si>
  <si>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</si>
  <si>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</si>
  <si>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</si>
  <si>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</si>
  <si>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</si>
  <si>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</si>
  <si>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</si>
  <si>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</si>
  <si>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</si>
  <si>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</si>
  <si>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</si>
  <si>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</si>
  <si>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</si>
  <si>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</si>
  <si>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</si>
  <si>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</si>
  <si>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</si>
  <si>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</si>
  <si>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</si>
  <si>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</si>
  <si>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</si>
  <si>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</si>
  <si>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</si>
  <si>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</si>
  <si>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</si>
  <si>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</si>
  <si>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</si>
  <si>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</si>
  <si>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</si>
  <si>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</si>
  <si>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</si>
  <si>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</si>
  <si>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</si>
  <si>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</si>
  <si>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</si>
  <si>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</si>
  <si>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</si>
  <si>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</si>
  <si>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</si>
  <si>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</si>
  <si>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</si>
  <si>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</si>
  <si>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</si>
  <si>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</si>
  <si>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</si>
  <si>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</si>
  <si>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</si>
  <si>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</si>
  <si>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</si>
  <si>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</si>
  <si>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</si>
  <si>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</si>
  <si>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</si>
  <si>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</si>
  <si>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</si>
  <si>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</si>
  <si>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</si>
  <si>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</si>
  <si>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</si>
  <si>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</si>
  <si>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</si>
  <si>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</si>
  <si>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</si>
  <si>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</si>
  <si>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</si>
  <si>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</si>
  <si>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</si>
  <si>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</si>
  <si>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</si>
  <si>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</si>
  <si>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</si>
  <si>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</si>
  <si>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</si>
  <si>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</si>
  <si>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</si>
  <si>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</si>
  <si>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</si>
  <si>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</si>
  <si>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</si>
  <si>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</si>
  <si>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</si>
  <si>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</si>
  <si>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</si>
  <si>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</si>
  <si>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</si>
  <si>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</si>
  <si>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</si>
  <si>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</si>
  <si>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</si>
  <si>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</si>
  <si>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</si>
  <si>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</si>
  <si>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</si>
  <si>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</si>
  <si>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</si>
  <si>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</si>
  <si>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</si>
  <si>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</si>
  <si>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</si>
  <si>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</si>
  <si>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</si>
  <si>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</si>
  <si>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</si>
  <si>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</si>
  <si>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</si>
  <si>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</si>
  <si>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</si>
  <si>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</si>
  <si>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</si>
  <si>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</si>
  <si>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</si>
  <si>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</si>
  <si>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</si>
  <si>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</si>
  <si>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</si>
  <si>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</si>
  <si>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</si>
  <si>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</si>
  <si>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</si>
  <si>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</si>
  <si>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</si>
  <si>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</si>
  <si>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</si>
  <si>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</si>
  <si>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</si>
  <si>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</si>
  <si>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</si>
  <si>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</si>
  <si>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</si>
  <si>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</si>
  <si>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</si>
  <si>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</si>
  <si>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</si>
  <si>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</si>
  <si>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</si>
  <si>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</si>
  <si>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</si>
  <si>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</si>
  <si>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</si>
  <si>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</si>
  <si>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</si>
  <si>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</si>
  <si>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</si>
  <si>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</si>
  <si>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</si>
  <si>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</si>
  <si>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</si>
  <si>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</si>
  <si>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</si>
  <si>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</si>
  <si>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</si>
  <si>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</si>
  <si>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</si>
  <si>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</si>
  <si>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</si>
  <si>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</si>
  <si>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</si>
  <si>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</si>
  <si>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</si>
  <si>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</si>
  <si>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</si>
  <si>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</si>
  <si>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</si>
  <si>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</si>
  <si>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</si>
  <si>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</si>
  <si>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</si>
  <si>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</si>
  <si>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</si>
  <si>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</si>
  <si>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</si>
  <si>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</si>
  <si>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</si>
  <si>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</si>
  <si>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</si>
  <si>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</si>
  <si>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</si>
  <si>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</si>
  <si>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</si>
  <si>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</si>
  <si>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</si>
  <si>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</si>
  <si>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</si>
  <si>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</si>
  <si>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</si>
  <si>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</si>
  <si>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</si>
  <si>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</si>
  <si>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</si>
  <si>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</si>
  <si>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</si>
  <si>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</si>
  <si>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</si>
  <si>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</si>
  <si>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</si>
  <si>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</si>
  <si>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</si>
  <si>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</si>
  <si>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</si>
  <si>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</si>
  <si>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</si>
  <si>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</si>
  <si>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</si>
  <si>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</si>
  <si>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</si>
  <si>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</si>
  <si>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</si>
  <si>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</si>
  <si>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</si>
  <si>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</si>
  <si>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</si>
  <si>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</si>
  <si>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</si>
  <si>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</si>
  <si>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</si>
  <si>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</si>
  <si>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</si>
  <si>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</si>
  <si>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</si>
  <si>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</si>
  <si>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</si>
  <si>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</si>
  <si>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</si>
  <si>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</si>
  <si>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</si>
  <si>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</si>
  <si>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</si>
  <si>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</si>
  <si>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</si>
  <si>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</si>
  <si>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</si>
  <si>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</si>
  <si>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</si>
  <si>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</si>
  <si>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</si>
  <si>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</si>
  <si>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</si>
  <si>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</si>
  <si>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</si>
  <si>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</si>
  <si>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</si>
  <si>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</si>
  <si>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</si>
  <si>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</si>
  <si>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</si>
  <si>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</si>
  <si>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</si>
  <si>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</si>
  <si>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</si>
  <si>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</si>
  <si>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</si>
  <si>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</si>
  <si>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</si>
  <si>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</si>
  <si>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</si>
  <si>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</si>
  <si>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</si>
  <si>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</si>
  <si>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</si>
  <si>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</si>
  <si>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</si>
  <si>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</si>
  <si>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</si>
  <si>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</si>
  <si>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</si>
  <si>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</si>
  <si>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</si>
  <si>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</si>
  <si>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</si>
  <si>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</si>
  <si>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</si>
  <si>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</si>
  <si>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</si>
  <si>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</si>
  <si>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</si>
  <si>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</si>
  <si>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</si>
  <si>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</si>
  <si>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</si>
  <si>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</si>
  <si>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</si>
  <si>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</si>
  <si>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</si>
  <si>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</si>
  <si>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</si>
  <si>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</si>
  <si>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</si>
  <si>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</si>
  <si>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</si>
  <si>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</si>
  <si>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</si>
  <si>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</si>
  <si>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</si>
  <si>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</si>
  <si>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</si>
  <si>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</si>
  <si>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</si>
  <si>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</si>
  <si>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</si>
  <si>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</si>
  <si>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</si>
  <si>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</si>
  <si>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</si>
  <si>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</si>
  <si>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</si>
  <si>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</si>
  <si>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</si>
  <si>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</si>
  <si>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</si>
  <si>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</si>
  <si>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</si>
  <si>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</si>
  <si>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</si>
  <si>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</si>
  <si>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</si>
  <si>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</si>
  <si>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</si>
  <si>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</si>
  <si>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</si>
  <si>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</si>
  <si>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</si>
  <si>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</si>
  <si>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</si>
  <si>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</si>
  <si>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</si>
  <si>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</si>
  <si>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</si>
  <si>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</si>
  <si>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</si>
  <si>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</si>
  <si>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</si>
  <si>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</si>
  <si>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</si>
  <si>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</si>
  <si>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</si>
  <si>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</si>
  <si>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</si>
  <si>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</si>
  <si>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</si>
  <si>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</si>
  <si>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</si>
  <si>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</si>
  <si>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</si>
  <si>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</si>
  <si>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</si>
  <si>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</si>
  <si>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</si>
  <si>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</si>
  <si>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</si>
  <si>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</si>
  <si>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</si>
  <si>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</si>
  <si>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</si>
  <si>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</si>
  <si>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</si>
  <si>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</si>
  <si>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</si>
  <si>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</si>
  <si>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</si>
  <si>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</si>
  <si>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</si>
  <si>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</si>
  <si>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</si>
  <si>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</si>
  <si>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</si>
  <si>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</si>
  <si>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</si>
  <si>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</si>
  <si>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</si>
  <si>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</si>
  <si>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</si>
  <si>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</si>
  <si>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</si>
  <si>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</si>
  <si>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</si>
  <si>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</si>
  <si>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</si>
  <si>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</si>
  <si>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</si>
  <si>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</si>
  <si>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</si>
  <si>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</si>
  <si>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</si>
  <si>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</si>
  <si>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</si>
  <si>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</si>
  <si>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</si>
  <si>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</si>
  <si>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</si>
  <si>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</si>
  <si>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</si>
  <si>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</si>
  <si>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</si>
  <si>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</si>
  <si>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</si>
  <si>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</si>
  <si>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</si>
  <si>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</si>
  <si>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</si>
  <si>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</si>
  <si>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</si>
  <si>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</si>
  <si>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</si>
  <si>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</si>
  <si>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</si>
  <si>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</si>
  <si>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</si>
  <si>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</si>
  <si>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</si>
  <si>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</si>
  <si>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</si>
  <si>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</si>
  <si>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</si>
  <si>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</si>
  <si>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</si>
  <si>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</si>
  <si>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</si>
  <si>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</si>
  <si>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</si>
  <si>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</si>
  <si>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</si>
  <si>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</si>
  <si>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</si>
  <si>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</si>
  <si>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</si>
  <si>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</si>
  <si>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</si>
  <si>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</si>
  <si>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</si>
  <si>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</si>
  <si>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</si>
  <si>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</si>
  <si>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</si>
  <si>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</si>
  <si>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</si>
  <si>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</si>
  <si>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</si>
  <si>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</si>
  <si>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</si>
  <si>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</si>
  <si>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</si>
  <si>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</si>
  <si>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</si>
  <si>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</si>
  <si>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</si>
  <si>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</si>
  <si>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</si>
  <si>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</si>
  <si>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</si>
  <si>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</si>
  <si>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</si>
  <si>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</si>
  <si>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</si>
  <si>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</si>
  <si>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</si>
  <si>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</si>
  <si>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</si>
  <si>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</si>
  <si>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</si>
  <si>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</si>
  <si>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</si>
  <si>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</si>
  <si>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</si>
  <si>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</si>
  <si>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</si>
  <si>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</si>
  <si>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</si>
  <si>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</si>
  <si>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</si>
  <si>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</si>
  <si>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</si>
  <si>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</si>
  <si>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</si>
  <si>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</si>
  <si>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</si>
  <si>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</si>
  <si>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</si>
  <si>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</si>
  <si>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</si>
  <si>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</si>
  <si>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</si>
  <si>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</si>
  <si>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</si>
  <si>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</si>
  <si>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</si>
  <si>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</si>
  <si>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</si>
  <si>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</si>
  <si>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</si>
  <si>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</si>
  <si>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</si>
  <si>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</si>
  <si>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</si>
  <si>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</si>
  <si>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</si>
  <si>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</si>
  <si>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</si>
  <si>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</si>
  <si>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</si>
  <si>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</si>
  <si>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</si>
  <si>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</si>
  <si>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</si>
  <si>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</si>
  <si>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</si>
  <si>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</si>
  <si>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</si>
  <si>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</si>
  <si>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</si>
  <si>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</si>
  <si>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</si>
  <si>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</si>
  <si>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</si>
  <si>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</si>
  <si>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</si>
  <si>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</si>
  <si>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</si>
  <si>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</si>
  <si>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</si>
  <si>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</si>
  <si>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</si>
  <si>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</si>
  <si>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</si>
  <si>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</si>
  <si>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</si>
  <si>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</si>
  <si>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</si>
  <si>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</si>
  <si>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</si>
  <si>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</si>
  <si>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</si>
  <si>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</si>
  <si>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</si>
  <si>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</si>
  <si>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</si>
  <si>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</si>
  <si>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</si>
  <si>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</si>
  <si>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</si>
  <si>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</si>
  <si>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</si>
  <si>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</si>
  <si>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</si>
  <si>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</si>
  <si>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</si>
  <si>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</si>
  <si>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</si>
  <si>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</si>
  <si>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</si>
  <si>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</si>
  <si>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</si>
  <si>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</si>
  <si>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</si>
  <si>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</si>
  <si>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</si>
  <si>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</si>
  <si>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</si>
  <si>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</si>
  <si>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</si>
  <si>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</si>
  <si>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</si>
  <si>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</si>
  <si>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</si>
  <si>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</si>
  <si>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</si>
  <si>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</si>
  <si>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</si>
  <si>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</si>
  <si>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</si>
  <si>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</si>
  <si>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</si>
  <si>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</si>
  <si>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</si>
  <si>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</si>
  <si>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</si>
  <si>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</si>
  <si>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</si>
  <si>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</si>
  <si>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</si>
  <si>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</si>
  <si>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</si>
  <si>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</si>
  <si>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</si>
  <si>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</si>
  <si>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</si>
  <si>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</si>
  <si>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</si>
  <si>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</si>
  <si>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</si>
  <si>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</si>
  <si>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</si>
  <si>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</si>
  <si>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</si>
  <si>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</si>
  <si>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</si>
  <si>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</si>
  <si>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</si>
  <si>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</si>
  <si>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</si>
  <si>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</si>
  <si>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</si>
  <si>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</si>
  <si>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</si>
  <si>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</si>
  <si>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</si>
  <si>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</si>
  <si>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</si>
  <si>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</si>
  <si>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</si>
  <si>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</si>
  <si>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</si>
  <si>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</si>
  <si>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</si>
  <si>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</si>
  <si>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</si>
  <si>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</si>
  <si>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</si>
  <si>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</si>
  <si>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</si>
  <si>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</si>
  <si>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</si>
  <si>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</si>
  <si>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</si>
  <si>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</si>
  <si>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</si>
  <si>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</si>
  <si>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</si>
  <si>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</si>
  <si>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</si>
  <si>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</si>
  <si>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</si>
  <si>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</si>
  <si>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</si>
  <si>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</si>
  <si>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</si>
  <si>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</si>
  <si>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</si>
  <si>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</si>
  <si>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</si>
  <si>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</si>
  <si>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</si>
  <si>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</si>
  <si>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</si>
  <si>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</si>
  <si>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</si>
  <si>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</si>
  <si>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</si>
  <si>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</si>
  <si>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</si>
  <si>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</si>
  <si>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</si>
  <si>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</si>
  <si>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</si>
  <si>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</si>
  <si>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</si>
  <si>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</si>
  <si>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</si>
  <si>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</si>
  <si>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</si>
  <si>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</si>
  <si>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</si>
  <si>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</si>
  <si>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</si>
  <si>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</si>
  <si>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</si>
  <si>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</si>
  <si>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</si>
  <si>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</si>
  <si>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</si>
  <si>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</si>
  <si>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</si>
  <si>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</si>
  <si>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</si>
  <si>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</si>
  <si>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</si>
  <si>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</si>
  <si>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</si>
  <si>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</si>
  <si>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</si>
  <si>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</si>
  <si>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</si>
  <si>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</si>
  <si>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</si>
  <si>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</si>
  <si>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</si>
  <si>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</si>
  <si>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</si>
  <si>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</si>
  <si>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</si>
  <si>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</si>
  <si>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</si>
  <si>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</si>
  <si>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</si>
  <si>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</si>
  <si>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</si>
  <si>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</si>
  <si>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</si>
  <si>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</si>
  <si>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</si>
  <si>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</si>
  <si>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</si>
  <si>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</si>
  <si>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</si>
  <si>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</si>
  <si>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</si>
  <si>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</si>
  <si>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</si>
  <si>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</si>
  <si>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</si>
  <si>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</si>
  <si>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</si>
  <si>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</si>
  <si>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</si>
  <si>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</si>
  <si>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</si>
  <si>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</si>
  <si>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</si>
  <si>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</si>
  <si>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</si>
  <si>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</si>
  <si>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</si>
  <si>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</si>
  <si>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</si>
  <si>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</si>
  <si>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</si>
  <si>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</si>
  <si>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</si>
  <si>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</si>
  <si>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</si>
  <si>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</si>
  <si>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</si>
  <si>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</si>
  <si>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</si>
  <si>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</si>
  <si>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</si>
  <si>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</si>
  <si>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</si>
  <si>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</si>
  <si>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</si>
  <si>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</si>
  <si>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</si>
  <si>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</si>
  <si>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</si>
  <si>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</si>
  <si>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</si>
  <si>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</si>
  <si>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</si>
  <si>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</si>
  <si>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</si>
  <si>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</si>
  <si>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</si>
  <si>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</si>
  <si>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</si>
  <si>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</si>
  <si>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</si>
  <si>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</si>
  <si>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</si>
  <si>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</si>
  <si>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</si>
  <si>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</si>
  <si>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</si>
  <si>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</si>
  <si>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</si>
  <si>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</si>
  <si>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</si>
  <si>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</si>
  <si>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</si>
  <si>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</si>
  <si>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</si>
  <si>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</si>
  <si>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</si>
  <si>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</si>
  <si>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</si>
  <si>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</si>
  <si>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</si>
  <si>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</si>
  <si>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</si>
  <si>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</si>
  <si>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</si>
  <si>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</si>
  <si>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</si>
  <si>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</si>
  <si>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</si>
  <si>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</si>
  <si>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</si>
  <si>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</si>
  <si>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</si>
  <si>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</si>
  <si>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</si>
  <si>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</si>
  <si>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</si>
  <si>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</si>
  <si>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</si>
  <si>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</si>
  <si>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</si>
  <si>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</si>
  <si>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</si>
  <si>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</si>
  <si>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</si>
  <si>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</si>
  <si>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</si>
  <si>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</si>
  <si>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</si>
  <si>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</si>
  <si>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</si>
  <si>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</si>
  <si>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</si>
  <si>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</si>
  <si>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</si>
  <si>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</si>
  <si>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</si>
  <si>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</si>
  <si>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</si>
  <si>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</si>
  <si>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</si>
  <si>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</si>
  <si>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</si>
  <si>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</si>
  <si>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</si>
  <si>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</si>
  <si>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</si>
  <si>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</si>
  <si>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</si>
  <si>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</si>
  <si>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</si>
  <si>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</si>
  <si>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</si>
  <si>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</si>
  <si>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</si>
  <si>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</si>
  <si>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</si>
  <si>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</si>
  <si>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</si>
  <si>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</si>
  <si>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</si>
  <si>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</si>
  <si>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</si>
  <si>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</si>
  <si>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</si>
  <si>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</si>
  <si>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</si>
  <si>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</si>
  <si>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</si>
  <si>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</si>
  <si>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</si>
  <si>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</si>
  <si>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</si>
  <si>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</si>
  <si>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</si>
  <si>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</si>
  <si>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</si>
  <si>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</si>
  <si>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</si>
  <si>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</si>
  <si>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</si>
  <si>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</si>
  <si>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</si>
  <si>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</si>
  <si>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</si>
  <si>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</si>
  <si>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</si>
  <si>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</si>
  <si>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</si>
  <si>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</si>
  <si>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</si>
  <si>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</si>
  <si>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</si>
  <si>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</si>
  <si>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</si>
  <si>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</si>
  <si>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</si>
  <si>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</si>
  <si>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</si>
  <si>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</si>
  <si>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</si>
  <si>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</si>
  <si>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</si>
  <si>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</si>
  <si>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</si>
  <si>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</si>
  <si>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</si>
  <si>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</si>
  <si>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</si>
  <si>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</si>
  <si>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</si>
  <si>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</si>
  <si>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</si>
  <si>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</si>
  <si>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</si>
  <si>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</si>
  <si>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</si>
  <si>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</si>
  <si>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</si>
  <si>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</si>
  <si>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</si>
  <si>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</si>
  <si>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</si>
  <si>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</si>
  <si>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</si>
  <si>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</si>
  <si>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</si>
  <si>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</si>
  <si>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</si>
  <si>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</si>
  <si>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</si>
  <si>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</si>
  <si>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</si>
  <si>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</si>
  <si>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</si>
  <si>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</si>
  <si>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</si>
  <si>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</si>
  <si>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</si>
  <si>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</si>
  <si>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</si>
  <si>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</si>
  <si>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</si>
  <si>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</si>
  <si>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</si>
  <si>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</si>
  <si>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</si>
  <si>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</si>
  <si>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</si>
  <si>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</si>
  <si>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</si>
  <si>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</si>
  <si>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</si>
  <si>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</si>
  <si>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</si>
  <si>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</si>
  <si>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</si>
  <si>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</si>
  <si>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</si>
  <si>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</si>
  <si>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</si>
  <si>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</si>
  <si>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</si>
  <si>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</si>
  <si>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</si>
  <si>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</si>
  <si>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</si>
  <si>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</si>
  <si>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</si>
  <si>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</si>
  <si>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</si>
  <si>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</si>
  <si>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</si>
  <si>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</si>
  <si>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</si>
  <si>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</si>
  <si>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</si>
  <si>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</si>
  <si>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</si>
  <si>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</si>
  <si>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</si>
  <si>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</si>
  <si>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</si>
  <si>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</si>
  <si>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</si>
  <si>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</si>
  <si>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</si>
  <si>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</si>
  <si>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</si>
  <si>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</si>
  <si>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</si>
  <si>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</si>
  <si>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</si>
  <si>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</si>
  <si>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</si>
  <si>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</si>
  <si>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</si>
  <si>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</si>
  <si>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</si>
  <si>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</si>
  <si>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</si>
  <si>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</si>
  <si>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</si>
  <si>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</si>
  <si>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</si>
  <si>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</si>
  <si>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</si>
  <si>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</si>
  <si>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</si>
  <si>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</si>
  <si>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</si>
  <si>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</si>
  <si>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</si>
  <si>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</si>
  <si>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</si>
  <si>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</si>
  <si>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</si>
  <si>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</si>
  <si>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</si>
  <si>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</si>
  <si>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</si>
  <si>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</si>
  <si>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</si>
  <si>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</si>
  <si>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</si>
  <si>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</si>
  <si>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</si>
  <si>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</si>
  <si>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</si>
  <si>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</si>
  <si>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</si>
  <si>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</si>
  <si>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</si>
  <si>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</si>
  <si>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</si>
  <si>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</si>
  <si>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</si>
  <si>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</si>
  <si>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</si>
  <si>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</si>
  <si>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</si>
  <si>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</si>
  <si>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</si>
  <si>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</si>
  <si>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</si>
  <si>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</si>
  <si>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</si>
  <si>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</si>
  <si>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</si>
  <si>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</si>
  <si>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</si>
  <si>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</si>
  <si>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</si>
  <si>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</si>
  <si>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</si>
  <si>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</si>
  <si>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</si>
  <si>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</si>
  <si>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</si>
  <si>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</si>
  <si>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</si>
  <si>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</si>
  <si>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</si>
  <si>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</si>
  <si>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</si>
  <si>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</si>
  <si>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</si>
  <si>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</si>
  <si>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</si>
  <si>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</si>
  <si>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</si>
  <si>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</si>
  <si>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</si>
  <si>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</si>
  <si>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</si>
  <si>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</si>
  <si>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</si>
  <si>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</si>
  <si>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</si>
  <si>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</si>
  <si>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</si>
  <si>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</si>
  <si>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</si>
  <si>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</si>
  <si>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</si>
  <si>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</si>
  <si>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</si>
  <si>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</si>
  <si>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</si>
  <si>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</si>
  <si>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</si>
  <si>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</si>
  <si>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</si>
  <si>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</si>
  <si>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</si>
  <si>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</si>
  <si>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</si>
  <si>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</si>
  <si>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</si>
  <si>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</si>
  <si>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</si>
  <si>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</si>
  <si>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</si>
  <si>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</si>
  <si>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</si>
  <si>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</si>
  <si>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</si>
  <si>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</si>
  <si>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</si>
  <si>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</si>
  <si>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</si>
  <si>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</si>
  <si>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</si>
  <si>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</si>
  <si>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</si>
  <si>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</si>
  <si>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</si>
  <si>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</si>
  <si>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</si>
  <si>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</si>
  <si>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</si>
  <si>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</si>
  <si>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</si>
  <si>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</si>
  <si>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</si>
  <si>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</si>
  <si>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</si>
  <si>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</si>
  <si>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</si>
  <si>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</si>
  <si>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</si>
  <si>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</si>
  <si>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</si>
  <si>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</si>
  <si>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</si>
  <si>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</si>
  <si>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</si>
  <si>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</si>
  <si>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</si>
  <si>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</si>
  <si>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</si>
  <si>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</si>
  <si>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</si>
  <si>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</si>
  <si>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</si>
  <si>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</si>
  <si>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</si>
  <si>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</si>
  <si>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</si>
  <si>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</si>
  <si>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</si>
  <si>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</si>
  <si>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</si>
  <si>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</si>
  <si>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</si>
  <si>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</si>
  <si>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</si>
  <si>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</si>
  <si>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</si>
  <si>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</si>
  <si>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</si>
  <si>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</si>
  <si>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</si>
  <si>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</si>
  <si>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</si>
  <si>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</si>
  <si>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</si>
  <si>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</si>
  <si>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</si>
  <si>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</si>
  <si>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</si>
  <si>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</si>
  <si>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</si>
  <si>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</si>
  <si>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</si>
  <si>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</si>
  <si>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</si>
  <si>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</si>
  <si>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</si>
  <si>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</si>
  <si>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</si>
  <si>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</si>
  <si>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</si>
  <si>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</si>
  <si>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</si>
  <si>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</si>
  <si>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</si>
  <si>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</si>
  <si>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</si>
  <si>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</si>
  <si>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</si>
  <si>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</si>
  <si>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</si>
  <si>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</si>
  <si>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</si>
  <si>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</si>
  <si>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</si>
  <si>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</si>
  <si>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</si>
  <si>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</si>
  <si>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</si>
  <si>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</si>
  <si>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</si>
  <si>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</si>
  <si>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</si>
  <si>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</si>
  <si>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</si>
  <si>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</si>
  <si>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</si>
  <si>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</si>
  <si>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</si>
  <si>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</si>
  <si>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</si>
  <si>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</si>
  <si>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</si>
  <si>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</si>
  <si>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</si>
  <si>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</si>
  <si>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</si>
  <si>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</si>
  <si>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</si>
  <si>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</si>
  <si>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</si>
  <si>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</si>
  <si>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</si>
  <si>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</si>
  <si>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</si>
  <si>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</si>
  <si>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</si>
  <si>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</si>
  <si>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</si>
  <si>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</si>
  <si>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</si>
  <si>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</si>
  <si>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</si>
  <si>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</si>
  <si>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</si>
  <si>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</si>
  <si>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</si>
  <si>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</si>
  <si>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</si>
  <si>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</si>
  <si>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</si>
  <si>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</si>
  <si>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</si>
  <si>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</si>
  <si>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</si>
  <si>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</si>
  <si>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</si>
  <si>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</si>
  <si>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</si>
  <si>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</si>
  <si>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</si>
  <si>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</si>
  <si>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</si>
  <si>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</si>
  <si>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</si>
  <si>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</si>
  <si>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</si>
  <si>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</si>
  <si>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</si>
  <si>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</si>
  <si>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</si>
  <si>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</si>
  <si>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</si>
  <si>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</si>
  <si>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</si>
  <si>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</si>
  <si>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</si>
  <si>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</si>
  <si>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</si>
  <si>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</si>
  <si>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</si>
  <si>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</si>
  <si>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</si>
  <si>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</si>
  <si>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</si>
  <si>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</si>
  <si>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</si>
  <si>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</si>
  <si>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</si>
  <si>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</si>
  <si>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</si>
  <si>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</si>
  <si>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</si>
  <si>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</si>
  <si>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</si>
  <si>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</si>
  <si>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</si>
  <si>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</si>
  <si>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</si>
  <si>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</si>
  <si>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</si>
  <si>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</si>
  <si>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</si>
  <si>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</si>
  <si>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</si>
  <si>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</si>
  <si>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</si>
  <si>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</si>
  <si>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</si>
  <si>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</si>
  <si>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</si>
  <si>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</si>
  <si>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</si>
  <si>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</si>
  <si>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</si>
  <si>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</si>
  <si>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</si>
  <si>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</si>
  <si>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</si>
  <si>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</si>
  <si>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</si>
  <si>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</si>
  <si>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</si>
  <si>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</si>
  <si>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</si>
  <si>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</si>
  <si>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</si>
  <si>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</si>
  <si>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</si>
  <si>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</si>
  <si>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</si>
  <si>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</si>
  <si>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</si>
  <si>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</si>
  <si>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</si>
  <si>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</si>
  <si>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</si>
  <si>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</si>
  <si>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</si>
  <si>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</si>
  <si>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</si>
  <si>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</si>
  <si>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</si>
  <si>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</si>
  <si>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</si>
  <si>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</si>
  <si>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</si>
  <si>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</si>
  <si>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</si>
  <si>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</si>
  <si>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</si>
  <si>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</si>
  <si>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</si>
  <si>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</si>
  <si>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</si>
  <si>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</si>
  <si>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</si>
  <si>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</si>
  <si>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</si>
  <si>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</si>
  <si>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</si>
  <si>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</si>
  <si>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</si>
  <si>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</si>
  <si>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</si>
  <si>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</si>
  <si>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</si>
  <si>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</si>
  <si>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</si>
  <si>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</si>
  <si>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</si>
  <si>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</si>
  <si>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</si>
  <si>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</si>
  <si>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</si>
  <si>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</si>
  <si>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</si>
  <si>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</si>
  <si>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</si>
  <si>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</si>
  <si>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</si>
  <si>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</si>
  <si>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</si>
  <si>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</si>
  <si>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</si>
  <si>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</si>
  <si>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</si>
  <si>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</si>
  <si>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</si>
  <si>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</si>
  <si>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</si>
  <si>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</si>
  <si>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</si>
  <si>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</si>
  <si>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</si>
  <si>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</si>
  <si>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</si>
  <si>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</si>
  <si>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</si>
  <si>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</si>
  <si>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</si>
  <si>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</si>
  <si>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</si>
  <si>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</si>
  <si>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</si>
  <si>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</si>
  <si>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</si>
  <si>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</si>
  <si>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</si>
  <si>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</si>
  <si>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</si>
  <si>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</si>
  <si>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</si>
  <si>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</si>
  <si>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</si>
  <si>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</si>
  <si>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</si>
  <si>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</si>
  <si>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</si>
  <si>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</si>
  <si>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</si>
  <si>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</si>
  <si>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</si>
  <si>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</si>
  <si>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</si>
  <si>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</si>
  <si>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</si>
  <si>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</si>
  <si>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</si>
  <si>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</si>
  <si>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</si>
  <si>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</si>
  <si>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</si>
  <si>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</si>
  <si>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</si>
  <si>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</si>
  <si>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</si>
  <si>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</si>
  <si>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</si>
  <si>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</si>
  <si>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</si>
  <si>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</si>
  <si>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</si>
  <si>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</si>
  <si>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</si>
  <si>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</si>
  <si>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</si>
  <si>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</si>
  <si>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</si>
  <si>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</si>
  <si>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</si>
  <si>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</si>
  <si>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</si>
  <si>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</si>
  <si>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</si>
  <si>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</si>
  <si>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</si>
  <si>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</si>
  <si>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</si>
  <si>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</si>
  <si>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</si>
  <si>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</si>
  <si>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</si>
  <si>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</si>
  <si>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</si>
  <si>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</si>
  <si>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</si>
  <si>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</si>
  <si>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</si>
  <si>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</si>
  <si>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</si>
  <si>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</si>
  <si>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</si>
  <si>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</si>
  <si>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</si>
  <si>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</si>
  <si>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</si>
  <si>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</si>
  <si>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</si>
  <si>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</si>
  <si>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</si>
  <si>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</si>
  <si>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</si>
  <si>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</si>
  <si>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</si>
  <si>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</si>
  <si>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</si>
  <si>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</si>
  <si>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</si>
  <si>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</si>
  <si>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</si>
  <si>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</si>
  <si>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</si>
  <si>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</si>
  <si>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</si>
  <si>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</si>
  <si>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</si>
  <si>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</si>
  <si>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</si>
  <si>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</si>
  <si>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</si>
  <si>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</si>
  <si>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</si>
  <si>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</si>
  <si>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</si>
  <si>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</si>
  <si>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</si>
  <si>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</si>
  <si>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</si>
  <si>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</si>
  <si>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</si>
  <si>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</si>
  <si>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</si>
  <si>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</si>
  <si>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</si>
  <si>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</si>
  <si>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</si>
  <si>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</si>
  <si>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</si>
  <si>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</si>
  <si>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</si>
  <si>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</si>
  <si>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</si>
  <si>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</si>
  <si>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</si>
  <si>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</si>
  <si>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</si>
  <si>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</si>
  <si>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</si>
  <si>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</si>
  <si>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</si>
  <si>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</si>
  <si>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</si>
  <si>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</si>
  <si>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</si>
  <si>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</si>
  <si>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</si>
  <si>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</si>
  <si>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</si>
  <si>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</si>
  <si>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</si>
  <si>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</si>
  <si>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</si>
  <si>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</si>
  <si>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</si>
  <si>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</si>
  <si>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</si>
  <si>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</si>
  <si>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</si>
  <si>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</si>
  <si>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</si>
  <si>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</si>
  <si>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</si>
  <si>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</si>
  <si>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</si>
  <si>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</si>
  <si>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</si>
  <si>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</si>
  <si>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</si>
  <si>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</si>
  <si>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</si>
  <si>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</si>
  <si>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</si>
  <si>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</si>
  <si>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</si>
  <si>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</si>
  <si>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</si>
  <si>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</si>
  <si>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</si>
  <si>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</si>
  <si>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</si>
  <si>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</si>
  <si>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</si>
  <si>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</si>
  <si>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</si>
  <si>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</si>
  <si>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</si>
  <si>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</si>
  <si>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</si>
  <si>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</si>
  <si>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</si>
  <si>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</si>
  <si>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</si>
  <si>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</si>
  <si>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</si>
  <si>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</si>
  <si>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</si>
  <si>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</si>
  <si>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</si>
  <si>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</si>
  <si>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</si>
  <si>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</si>
  <si>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</si>
  <si>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</si>
  <si>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</si>
  <si>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</si>
  <si>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</si>
  <si>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</si>
  <si>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</si>
  <si>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</si>
  <si>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</si>
  <si>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</si>
  <si>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</si>
  <si>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</si>
  <si>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</si>
  <si>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</si>
  <si>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</si>
  <si>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</si>
  <si>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</si>
  <si>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</si>
  <si>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</si>
  <si>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</si>
  <si>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</si>
  <si>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</si>
  <si>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</si>
  <si>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</si>
  <si>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</si>
  <si>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</si>
  <si>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</si>
  <si>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</si>
  <si>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</si>
  <si>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</si>
  <si>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</si>
  <si>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</si>
  <si>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</si>
  <si>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</si>
  <si>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</si>
  <si>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</si>
  <si>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</si>
  <si>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</si>
  <si>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</si>
  <si>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</si>
  <si>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</si>
  <si>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</si>
  <si>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</si>
  <si>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</si>
  <si>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</si>
  <si>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</si>
  <si>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</si>
  <si>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</si>
  <si>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</si>
  <si>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</si>
  <si>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</si>
  <si>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</si>
  <si>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</si>
  <si>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</si>
  <si>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</si>
  <si>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</si>
  <si>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</si>
  <si>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</si>
  <si>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</si>
  <si>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</si>
  <si>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</si>
  <si>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</si>
  <si>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</si>
  <si>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</si>
  <si>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</si>
  <si>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</si>
  <si>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</si>
  <si>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</si>
  <si>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</si>
  <si>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</si>
  <si>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</si>
  <si>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</si>
  <si>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</si>
  <si>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</si>
  <si>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</si>
  <si>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</si>
  <si>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</si>
  <si>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</si>
  <si>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</si>
  <si>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</si>
  <si>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</si>
  <si>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</si>
  <si>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</si>
  <si>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</si>
  <si>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</si>
  <si>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</si>
  <si>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</si>
  <si>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</si>
  <si>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</si>
  <si>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</si>
  <si>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</si>
  <si>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</si>
  <si>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</si>
  <si>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</si>
  <si>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</si>
  <si>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</si>
  <si>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</si>
  <si>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</si>
  <si>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</si>
  <si>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</si>
  <si>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</si>
  <si>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</si>
  <si>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</si>
  <si>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</si>
  <si>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</si>
  <si>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</si>
  <si>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</si>
  <si>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</si>
  <si>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</si>
  <si>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</si>
  <si>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</si>
  <si>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</si>
  <si>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</si>
  <si>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</si>
  <si>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</si>
  <si>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</si>
  <si>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</si>
  <si>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</si>
  <si>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</si>
  <si>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</si>
  <si>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</si>
  <si>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</si>
  <si>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</si>
  <si>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</si>
  <si>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</si>
  <si>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</si>
  <si>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</si>
  <si>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</si>
  <si>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</si>
  <si>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</si>
  <si>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</si>
  <si>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</si>
  <si>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</si>
  <si>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</si>
  <si>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</si>
  <si>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</si>
  <si>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</si>
  <si>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</si>
  <si>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</si>
  <si>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</si>
  <si>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</si>
  <si>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</si>
  <si>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</si>
  <si>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</si>
  <si>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</si>
  <si>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</si>
  <si>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</si>
  <si>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</si>
  <si>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</si>
  <si>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</si>
  <si>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</si>
  <si>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</si>
  <si>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</si>
  <si>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</si>
  <si>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</si>
  <si>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</si>
  <si>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</si>
  <si>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</si>
  <si>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</si>
  <si>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</si>
  <si>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</si>
  <si>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</si>
  <si>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</si>
  <si>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</si>
  <si>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</si>
  <si>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</si>
  <si>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</si>
  <si>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</si>
  <si>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</si>
  <si>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</si>
  <si>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</si>
  <si>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</si>
  <si>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</si>
  <si>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</si>
  <si>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</si>
  <si>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</si>
  <si>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</si>
  <si>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</si>
  <si>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</si>
  <si>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</si>
  <si>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</si>
  <si>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</si>
  <si>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</si>
  <si>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</si>
  <si>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</si>
  <si>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</si>
  <si>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</si>
  <si>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</si>
  <si>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</si>
  <si>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</si>
  <si>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</si>
  <si>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</si>
  <si>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</si>
  <si>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</si>
  <si>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</si>
  <si>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</si>
  <si>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</si>
  <si>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</si>
  <si>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</si>
  <si>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</si>
  <si>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</si>
  <si>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</si>
  <si>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</si>
  <si>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</si>
  <si>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</si>
  <si>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</si>
  <si>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</si>
  <si>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</si>
  <si>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</si>
  <si>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</si>
  <si>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</si>
  <si>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</si>
  <si>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</si>
  <si>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</si>
  <si>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</si>
  <si>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</si>
  <si>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</si>
  <si>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</si>
  <si>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</si>
  <si>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</si>
  <si>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</si>
  <si>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</si>
  <si>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</si>
  <si>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</si>
  <si>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</si>
  <si>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</si>
  <si>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</si>
  <si>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</si>
  <si>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</si>
  <si>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</si>
  <si>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</si>
  <si>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</si>
  <si>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</si>
  <si>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</si>
  <si>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</si>
  <si>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</si>
  <si>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</si>
  <si>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</si>
  <si>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</si>
  <si>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</si>
  <si>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</si>
  <si>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</si>
  <si>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</si>
  <si>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</si>
  <si>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</si>
  <si>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</si>
  <si>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</si>
  <si>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</si>
  <si>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</si>
  <si>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</si>
  <si>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</si>
  <si>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</si>
  <si>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</si>
  <si>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</si>
  <si>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</si>
  <si>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</si>
  <si>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</si>
  <si>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</si>
  <si>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</si>
  <si>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</si>
  <si>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</si>
  <si>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</si>
  <si>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</si>
  <si>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</si>
  <si>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</si>
  <si>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</si>
  <si>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</si>
  <si>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</si>
  <si>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</si>
  <si>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</si>
  <si>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</si>
  <si>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</si>
  <si>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</si>
  <si>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</si>
  <si>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</si>
  <si>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</si>
  <si>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</si>
  <si>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</si>
  <si>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</si>
  <si>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</si>
  <si>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</si>
  <si>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</si>
  <si>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</si>
  <si>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</si>
  <si>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</si>
  <si>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</si>
  <si>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</si>
  <si>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</si>
  <si>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</si>
  <si>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</si>
  <si>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</si>
  <si>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</si>
  <si>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</si>
  <si>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</si>
  <si>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</si>
  <si>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</si>
  <si>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</si>
  <si>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</si>
  <si>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</si>
  <si>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</si>
  <si>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</si>
  <si>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</si>
  <si>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</si>
  <si>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</si>
  <si>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</si>
  <si>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</si>
  <si>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</si>
  <si>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</si>
  <si>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</si>
  <si>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</si>
  <si>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</si>
  <si>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</si>
  <si>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</si>
  <si>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</si>
  <si>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</si>
  <si>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</si>
  <si>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</si>
  <si>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</si>
  <si>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</si>
  <si>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</si>
  <si>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</si>
  <si>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</si>
  <si>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</si>
  <si>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</si>
  <si>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</si>
  <si>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</si>
  <si>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</si>
  <si>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</si>
  <si>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</si>
  <si>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</si>
  <si>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</si>
  <si>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</si>
  <si>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</si>
  <si>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</si>
  <si>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</si>
  <si>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</si>
  <si>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</si>
  <si>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</si>
  <si>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</si>
  <si>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</si>
  <si>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</si>
  <si>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</si>
  <si>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</si>
  <si>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</si>
  <si>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</si>
  <si>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</si>
  <si>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</si>
  <si>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</si>
  <si>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</si>
  <si>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</si>
  <si>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</si>
  <si>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</si>
  <si>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</si>
  <si>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</si>
  <si>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</si>
  <si>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</si>
  <si>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</si>
  <si>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</si>
  <si>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</si>
  <si>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</si>
  <si>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</si>
  <si>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</si>
  <si>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</si>
  <si>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</si>
  <si>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</si>
  <si>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</si>
  <si>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</si>
  <si>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</si>
  <si>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</si>
  <si>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</si>
  <si>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</si>
  <si>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</si>
  <si>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</si>
  <si>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</si>
  <si>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</si>
  <si>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</si>
  <si>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</si>
  <si>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</si>
  <si>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</si>
  <si>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</si>
  <si>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</si>
  <si>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</si>
  <si>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</si>
  <si>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</si>
  <si>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</si>
  <si>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</si>
  <si>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</si>
  <si>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</si>
  <si>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</si>
  <si>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</si>
  <si>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</si>
  <si>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</si>
  <si>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</si>
  <si>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</si>
  <si>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</si>
  <si>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</si>
  <si>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</si>
  <si>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</si>
  <si>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</si>
  <si>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</si>
  <si>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</si>
  <si>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</si>
  <si>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</si>
  <si>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</si>
  <si>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</si>
  <si>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</si>
  <si>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</si>
  <si>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</si>
  <si>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</si>
  <si>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</si>
  <si>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</si>
  <si>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</si>
  <si>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</si>
  <si>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</si>
  <si>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</si>
  <si>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</si>
  <si>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</si>
  <si>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</si>
  <si>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</si>
  <si>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</si>
  <si>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</si>
  <si>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</si>
  <si>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</si>
  <si>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</si>
  <si>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</si>
  <si>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</si>
  <si>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</si>
  <si>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</si>
  <si>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</si>
  <si>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</si>
  <si>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</si>
  <si>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</si>
  <si>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</si>
  <si>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</si>
  <si>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</si>
  <si>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</si>
  <si>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</si>
  <si>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</si>
  <si>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</si>
  <si>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</si>
  <si>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</si>
  <si>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</si>
  <si>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</si>
  <si>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</si>
  <si>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</si>
  <si>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</si>
  <si>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</si>
  <si>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</si>
  <si>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</si>
  <si>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</si>
  <si>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</si>
  <si>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</si>
  <si>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</si>
  <si>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</si>
  <si>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</si>
  <si>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</si>
  <si>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</si>
  <si>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</si>
  <si>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</si>
  <si>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</si>
  <si>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</si>
  <si>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</si>
  <si>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</si>
  <si>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</si>
  <si>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</si>
  <si>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</si>
  <si>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</si>
  <si>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</si>
  <si>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</si>
  <si>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</si>
  <si>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</si>
  <si>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</si>
  <si>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</si>
  <si>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</si>
  <si>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</si>
  <si>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</si>
  <si>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</si>
  <si>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</si>
  <si>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</si>
  <si>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</si>
  <si>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</si>
  <si>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</si>
  <si>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</si>
  <si>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</si>
  <si>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</si>
  <si>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</si>
  <si>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</si>
  <si>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</si>
  <si>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</si>
  <si>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</si>
  <si>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</si>
  <si>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</si>
  <si>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</si>
  <si>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</si>
  <si>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</si>
  <si>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</si>
  <si>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</si>
  <si>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</si>
  <si>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</si>
  <si>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</si>
  <si>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</si>
  <si>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</si>
  <si>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</si>
  <si>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</si>
  <si>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</si>
  <si>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</si>
  <si>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</si>
  <si>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</si>
  <si>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</si>
  <si>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</si>
  <si>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</si>
  <si>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</si>
  <si>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</si>
  <si>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</si>
  <si>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</si>
  <si>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</si>
  <si>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</si>
  <si>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</si>
  <si>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</si>
  <si>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</si>
  <si>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</si>
  <si>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</si>
  <si>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</si>
  <si>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</si>
  <si>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</si>
  <si>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</si>
  <si>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</si>
  <si>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</si>
  <si>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</si>
  <si>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</si>
  <si>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</si>
  <si>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</si>
  <si>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</si>
  <si>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</si>
  <si>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</si>
  <si>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</si>
  <si>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</si>
  <si>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</si>
  <si>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</si>
  <si>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</si>
  <si>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</si>
  <si>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</si>
  <si>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</si>
  <si>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</si>
  <si>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</si>
  <si>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</si>
  <si>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</si>
  <si>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</si>
  <si>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</si>
  <si>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</si>
  <si>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</si>
  <si>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</si>
  <si>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</si>
  <si>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</si>
  <si>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</si>
  <si>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</si>
  <si>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</si>
  <si>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</si>
  <si>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</si>
  <si>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</si>
  <si>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</si>
  <si>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</si>
  <si>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</si>
  <si>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</si>
  <si>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</si>
  <si>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</si>
  <si>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</si>
  <si>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</si>
  <si>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</si>
  <si>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</si>
  <si>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</si>
  <si>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</si>
  <si>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</si>
  <si>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</si>
  <si>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</si>
  <si>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</si>
  <si>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</si>
  <si>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</si>
  <si>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</si>
  <si>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</si>
  <si>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</si>
  <si>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</si>
  <si>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</si>
  <si>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</si>
  <si>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</si>
  <si>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</si>
  <si>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</si>
  <si>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</si>
  <si>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</si>
  <si>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</si>
  <si>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</si>
  <si>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</si>
  <si>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</si>
  <si>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</si>
  <si>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</si>
  <si>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</si>
  <si>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</si>
  <si>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</si>
  <si>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</si>
  <si>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</si>
  <si>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</si>
  <si>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</si>
  <si>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</si>
  <si>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</si>
  <si>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</si>
  <si>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</si>
  <si>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</si>
  <si>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</si>
  <si>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</si>
  <si>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</si>
  <si>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</si>
  <si>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</si>
  <si>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</si>
  <si>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</si>
  <si>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</si>
  <si>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</si>
  <si>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</si>
  <si>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</si>
  <si>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</si>
  <si>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</si>
  <si>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</si>
  <si>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</si>
  <si>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</si>
  <si>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</si>
  <si>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</si>
  <si>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</si>
  <si>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</si>
  <si>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</si>
  <si>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</si>
  <si>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</si>
  <si>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</si>
  <si>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</si>
  <si>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</si>
  <si>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</si>
  <si>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</si>
  <si>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</si>
  <si>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</si>
  <si>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</si>
  <si>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</si>
  <si>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</si>
  <si>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</si>
  <si>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</si>
  <si>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</si>
  <si>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</si>
  <si>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</si>
  <si>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</si>
  <si>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</si>
  <si>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</si>
  <si>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</si>
  <si>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</si>
  <si>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</si>
  <si>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</si>
  <si>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</si>
  <si>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</si>
  <si>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</si>
  <si>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</si>
  <si>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</si>
  <si>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</si>
  <si>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</si>
  <si>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</si>
  <si>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</si>
  <si>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</si>
  <si>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</si>
  <si>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</si>
  <si>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</si>
  <si>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</si>
  <si>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</si>
  <si>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</si>
  <si>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</si>
  <si>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</si>
  <si>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</si>
  <si>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</si>
  <si>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</si>
  <si>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</si>
  <si>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</si>
  <si>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</si>
  <si>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</si>
  <si>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</si>
  <si>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</si>
  <si>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</si>
  <si>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</si>
  <si>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</si>
  <si>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</si>
  <si>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</si>
  <si>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</si>
  <si>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</si>
  <si>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</si>
  <si>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</si>
  <si>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</si>
  <si>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</si>
  <si>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</si>
  <si>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</si>
  <si>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</si>
  <si>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</si>
  <si>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</si>
  <si>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</si>
  <si>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</si>
  <si>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</si>
  <si>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</si>
  <si>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</si>
  <si>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</si>
  <si>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</si>
  <si>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</si>
  <si>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</si>
  <si>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</si>
  <si>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</si>
  <si>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</si>
  <si>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</si>
  <si>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</si>
  <si>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</si>
  <si>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</si>
  <si>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</si>
  <si>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</si>
  <si>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</si>
  <si>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</si>
  <si>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</si>
  <si>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</si>
  <si>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</si>
  <si>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</si>
  <si>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</si>
  <si>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</si>
  <si>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</si>
  <si>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</si>
  <si>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</si>
  <si>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</si>
  <si>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</si>
  <si>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</si>
  <si>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</si>
  <si>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</si>
  <si>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</si>
  <si>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</si>
  <si>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</si>
  <si>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</si>
  <si>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</si>
  <si>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</si>
  <si>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</si>
  <si>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</si>
  <si>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</si>
  <si>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</si>
  <si>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</si>
  <si>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</si>
  <si>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</si>
  <si>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</si>
  <si>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</si>
  <si>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</si>
  <si>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</si>
  <si>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</si>
  <si>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</si>
  <si>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</si>
  <si>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</si>
  <si>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</si>
  <si>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</si>
  <si>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</si>
  <si>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</si>
  <si>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</si>
  <si>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</si>
  <si>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</si>
  <si>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</si>
  <si>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</si>
  <si>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</si>
  <si>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</si>
  <si>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</si>
  <si>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</si>
  <si>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</si>
  <si>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</si>
  <si>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</si>
  <si>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</si>
  <si>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</si>
  <si>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</si>
  <si>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</si>
  <si>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</si>
  <si>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</si>
  <si>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</si>
  <si>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</si>
  <si>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</si>
  <si>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</si>
  <si>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</si>
  <si>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</si>
  <si>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</si>
  <si>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</si>
  <si>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</si>
  <si>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</si>
  <si>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</si>
  <si>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</si>
  <si>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</si>
  <si>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</si>
  <si>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</si>
  <si>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</si>
  <si>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</si>
  <si>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</si>
  <si>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</si>
  <si>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</si>
  <si>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</si>
  <si>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</si>
  <si>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</si>
  <si>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</si>
  <si>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</si>
  <si>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</si>
  <si>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</si>
  <si>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</si>
  <si>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</si>
  <si>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</si>
  <si>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</si>
  <si>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</si>
  <si>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</si>
  <si>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</si>
  <si>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</si>
  <si>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</si>
  <si>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</si>
  <si>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</si>
  <si>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</si>
  <si>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</si>
  <si>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</si>
  <si>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</si>
  <si>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</si>
  <si>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</si>
  <si>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</si>
  <si>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</si>
  <si>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</si>
  <si>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</si>
  <si>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</si>
  <si>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</si>
  <si>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</si>
  <si>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</si>
  <si>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</si>
  <si>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</si>
  <si>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</si>
  <si>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</si>
  <si>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</si>
  <si>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</si>
  <si>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</si>
  <si>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</si>
  <si>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</si>
  <si>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</si>
  <si>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</si>
  <si>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</si>
  <si>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</si>
  <si>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</si>
  <si>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</si>
  <si>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</si>
  <si>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</si>
  <si>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</si>
  <si>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</si>
  <si>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</si>
  <si>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</si>
  <si>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</si>
  <si>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</si>
  <si>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</si>
  <si>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</si>
  <si>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</si>
  <si>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</si>
  <si>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</si>
  <si>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</si>
  <si>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</si>
  <si>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</si>
  <si>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</si>
  <si>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</si>
  <si>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</si>
  <si>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</si>
  <si>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</si>
  <si>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</si>
  <si>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</si>
  <si>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</si>
  <si>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</si>
  <si>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</si>
  <si>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</si>
  <si>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</si>
  <si>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</si>
  <si>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</si>
  <si>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</si>
  <si>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</si>
  <si>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</si>
  <si>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</si>
  <si>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</si>
  <si>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</si>
  <si>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</si>
  <si>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</si>
  <si>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</si>
  <si>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</si>
  <si>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</si>
  <si>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</si>
  <si>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</si>
  <si>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</si>
  <si>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</si>
  <si>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</si>
  <si>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</si>
  <si>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</si>
  <si>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</si>
  <si>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</si>
  <si>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</si>
  <si>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</si>
  <si>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</si>
  <si>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</si>
  <si>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</si>
  <si>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</si>
  <si>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</si>
  <si>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</si>
  <si>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</si>
  <si>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</si>
  <si>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</si>
  <si>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</si>
  <si>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</si>
  <si>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</si>
  <si>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</si>
  <si>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</si>
  <si>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</si>
  <si>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</si>
  <si>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</si>
  <si>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</si>
  <si>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</si>
  <si>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</si>
  <si>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</si>
  <si>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</si>
  <si>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</si>
  <si>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</si>
  <si>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</si>
  <si>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</si>
  <si>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</si>
  <si>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</si>
  <si>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</si>
  <si>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</si>
  <si>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</si>
  <si>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</si>
  <si>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</si>
  <si>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</si>
  <si>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</si>
  <si>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</si>
  <si>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</si>
  <si>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</si>
  <si>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</si>
  <si>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</si>
  <si>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</si>
  <si>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</si>
  <si>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</si>
  <si>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</si>
  <si>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</si>
  <si>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</si>
  <si>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</si>
  <si>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</si>
  <si>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</si>
  <si>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</si>
  <si>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</si>
  <si>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</si>
  <si>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</si>
  <si>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</si>
  <si>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</si>
  <si>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</si>
  <si>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</si>
  <si>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</si>
  <si>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</si>
  <si>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</si>
  <si>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</si>
  <si>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</si>
  <si>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</si>
  <si>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</si>
  <si>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</si>
  <si>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</si>
  <si>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</si>
  <si>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</si>
  <si>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</si>
  <si>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</si>
  <si>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</si>
  <si>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</si>
  <si>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</si>
  <si>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</si>
  <si>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</si>
  <si>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</si>
  <si>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</si>
  <si>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</si>
  <si>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</si>
  <si>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</si>
  <si>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</si>
  <si>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</si>
  <si>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</si>
  <si>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</si>
  <si>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</si>
  <si>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</si>
  <si>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</si>
  <si>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</si>
  <si>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</si>
  <si>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</si>
  <si>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</si>
  <si>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</si>
  <si>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</si>
  <si>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</si>
  <si>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</si>
  <si>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</si>
  <si>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</si>
  <si>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</si>
  <si>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</si>
  <si>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</si>
  <si>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</si>
  <si>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</si>
  <si>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</si>
  <si>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</si>
  <si>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</si>
  <si>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</si>
  <si>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</si>
  <si>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</si>
  <si>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</si>
  <si>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</si>
  <si>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</si>
  <si>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</si>
  <si>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</si>
  <si>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</si>
  <si>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</si>
  <si>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</si>
  <si>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</si>
  <si>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</si>
  <si>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</si>
  <si>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</si>
  <si>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</si>
  <si>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</si>
  <si>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</si>
  <si>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</si>
  <si>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</si>
  <si>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</si>
  <si>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</si>
  <si>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</si>
  <si>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</si>
  <si>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</si>
  <si>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</si>
  <si>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</si>
  <si>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</si>
  <si>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</si>
  <si>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</si>
  <si>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</si>
  <si>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</si>
  <si>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</si>
  <si>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</si>
  <si>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</si>
  <si>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</si>
  <si>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</si>
  <si>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</si>
  <si>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</si>
  <si>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</si>
  <si>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</si>
  <si>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</si>
  <si>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</si>
  <si>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</si>
  <si>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</si>
  <si>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</si>
  <si>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</si>
  <si>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</si>
  <si>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</si>
  <si>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</si>
  <si>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</si>
  <si>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</si>
  <si>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</si>
  <si>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</si>
  <si>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</si>
  <si>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</si>
  <si>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</si>
  <si>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</si>
  <si>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</si>
  <si>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</si>
  <si>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</si>
  <si>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</si>
  <si>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</si>
  <si>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</si>
  <si>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</si>
  <si>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</si>
  <si>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</si>
  <si>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</si>
  <si>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</si>
  <si>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</si>
  <si>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</si>
  <si>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</si>
  <si>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</si>
  <si>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</si>
  <si>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</si>
  <si>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</si>
  <si>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</si>
  <si>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</si>
  <si>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</si>
  <si>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</si>
  <si>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</si>
  <si>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</si>
  <si>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</si>
  <si>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</si>
  <si>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</si>
  <si>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</si>
  <si>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</si>
  <si>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</si>
  <si>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</si>
  <si>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</si>
  <si>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</si>
  <si>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</si>
  <si>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</si>
  <si>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</si>
  <si>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</si>
  <si>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</si>
  <si>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</si>
  <si>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</si>
  <si>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</si>
  <si>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</si>
  <si>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</si>
  <si>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</si>
  <si>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</si>
  <si>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</si>
  <si>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</si>
  <si>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</si>
  <si>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</si>
  <si>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</si>
  <si>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</si>
  <si>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</si>
  <si>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</si>
  <si>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</si>
  <si>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</si>
  <si>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</si>
  <si>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</si>
  <si>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</si>
  <si>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</si>
  <si>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</si>
  <si>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</si>
  <si>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</si>
  <si>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</si>
  <si>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</si>
  <si>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</si>
  <si>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</si>
  <si>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</si>
  <si>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</si>
  <si>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</si>
  <si>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</si>
  <si>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</si>
  <si>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</si>
  <si>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</si>
  <si>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</si>
  <si>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</si>
  <si>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</si>
  <si>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</si>
  <si>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</si>
  <si>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</si>
  <si>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</si>
  <si>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</si>
  <si>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</si>
  <si>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</si>
  <si>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</si>
  <si>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</si>
  <si>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</si>
  <si>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</si>
  <si>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</si>
  <si>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</si>
  <si>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</si>
  <si>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</si>
  <si>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</si>
  <si>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</si>
  <si>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</si>
  <si>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</si>
  <si>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</si>
  <si>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</si>
  <si>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</si>
  <si>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</si>
  <si>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</si>
  <si>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</si>
  <si>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</si>
  <si>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</si>
  <si>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</si>
  <si>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</si>
  <si>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</si>
  <si>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</si>
  <si>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</si>
  <si>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</si>
  <si>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</si>
  <si>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</si>
  <si>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</si>
  <si>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</si>
  <si>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</si>
  <si>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</si>
  <si>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</si>
  <si>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</si>
  <si>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</si>
  <si>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</si>
  <si>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</si>
  <si>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</si>
  <si>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</si>
  <si>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</si>
  <si>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</si>
  <si>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</si>
  <si>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</si>
  <si>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</si>
  <si>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</si>
  <si>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</si>
  <si>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</si>
  <si>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</si>
  <si>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</si>
  <si>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</si>
  <si>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</si>
  <si>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</si>
  <si>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</si>
  <si>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</si>
  <si>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</si>
  <si>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</si>
  <si>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</si>
  <si>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</si>
  <si>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</si>
  <si>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</si>
  <si>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</si>
  <si>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</si>
  <si>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</si>
  <si>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</si>
  <si>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</si>
  <si>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</si>
  <si>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</si>
  <si>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</si>
  <si>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</si>
  <si>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</si>
  <si>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</si>
  <si>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</si>
  <si>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</si>
  <si>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</si>
  <si>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</si>
  <si>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</si>
  <si>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</si>
  <si>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</si>
  <si>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</si>
  <si>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</si>
  <si>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</si>
  <si>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</si>
  <si>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</si>
  <si>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</si>
  <si>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</si>
  <si>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</si>
  <si>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</si>
  <si>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</si>
  <si>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</si>
  <si>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</si>
  <si>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</si>
  <si>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</si>
  <si>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</si>
  <si>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</si>
  <si>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</si>
  <si>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</si>
  <si>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</si>
  <si>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</si>
  <si>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</si>
  <si>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</si>
  <si>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</si>
  <si>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</si>
  <si>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</si>
  <si>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</si>
  <si>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</si>
  <si>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</si>
  <si>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</si>
  <si>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</si>
  <si>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</si>
  <si>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</si>
  <si>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</si>
  <si>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</si>
  <si>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</si>
  <si>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</si>
  <si>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</si>
  <si>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</si>
  <si>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</si>
  <si>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</si>
  <si>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</si>
  <si>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</si>
  <si>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</si>
  <si>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</si>
  <si>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</si>
  <si>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</si>
  <si>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</si>
  <si>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</si>
  <si>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</si>
  <si>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</si>
  <si>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</si>
  <si>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</si>
  <si>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</si>
  <si>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</si>
  <si>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</si>
  <si>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</si>
  <si>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</si>
  <si>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</si>
  <si>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</si>
  <si>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</si>
  <si>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</si>
  <si>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</si>
  <si>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</si>
  <si>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</si>
  <si>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</si>
  <si>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</si>
  <si>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</si>
  <si>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</si>
  <si>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</si>
  <si>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</si>
  <si>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</si>
  <si>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</si>
  <si>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</si>
  <si>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</si>
  <si>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</si>
  <si>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</si>
  <si>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</si>
  <si>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</si>
  <si>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</si>
  <si>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</si>
  <si>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</si>
  <si>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</si>
  <si>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</si>
  <si>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</si>
  <si>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</si>
  <si>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</si>
  <si>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</si>
  <si>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</si>
  <si>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</si>
  <si>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</si>
  <si>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</si>
  <si>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</si>
  <si>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</si>
  <si>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</si>
  <si>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</si>
  <si>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</si>
  <si>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</si>
  <si>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</si>
  <si>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</si>
  <si>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</si>
  <si>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</si>
  <si>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</si>
  <si>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</si>
  <si>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</si>
  <si>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</si>
  <si>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</si>
  <si>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</si>
  <si>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</si>
  <si>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</si>
  <si>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</si>
  <si>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</si>
  <si>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</si>
  <si>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</si>
  <si>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</si>
  <si>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</si>
  <si>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</si>
  <si>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</si>
  <si>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</si>
  <si>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</si>
  <si>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</si>
  <si>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</si>
  <si>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</si>
  <si>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</si>
  <si>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</si>
  <si>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</si>
  <si>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</si>
  <si>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</si>
  <si>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</si>
  <si>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</si>
  <si>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</si>
  <si>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</si>
  <si>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</si>
  <si>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</si>
  <si>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</si>
  <si>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</si>
  <si>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</si>
  <si>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</si>
  <si>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</si>
  <si>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</si>
  <si>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</si>
  <si>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</si>
  <si>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</si>
  <si>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</si>
  <si>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</si>
  <si>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</si>
  <si>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</si>
  <si>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</si>
  <si>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</si>
  <si>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</si>
  <si>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</si>
  <si>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</si>
  <si>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</si>
  <si>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</si>
  <si>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</si>
  <si>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</si>
  <si>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</si>
  <si>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</si>
  <si>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</si>
  <si>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</si>
  <si>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</si>
  <si>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</si>
  <si>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</si>
  <si>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</si>
  <si>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</si>
  <si>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</si>
  <si>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</si>
  <si>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</si>
  <si>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</si>
  <si>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</si>
  <si>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</si>
  <si>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</si>
  <si>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</si>
  <si>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</si>
  <si>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</si>
  <si>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</si>
  <si>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</si>
  <si>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</si>
  <si>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</si>
  <si>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</si>
  <si>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</si>
  <si>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</si>
  <si>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</si>
  <si>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</si>
  <si>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</si>
  <si>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</si>
  <si>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</si>
  <si>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</si>
  <si>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</si>
  <si>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</si>
  <si>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</si>
  <si>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</si>
  <si>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</si>
  <si>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</si>
  <si>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</si>
  <si>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</si>
  <si>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</si>
  <si>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</si>
  <si>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</si>
  <si>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</si>
  <si>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</si>
  <si>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</si>
  <si>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</si>
  <si>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</si>
  <si>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</si>
  <si>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</si>
  <si>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</si>
  <si>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</si>
  <si>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</si>
  <si>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</si>
  <si>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</si>
  <si>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</si>
  <si>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</si>
  <si>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</si>
  <si>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</si>
  <si>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</si>
  <si>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</si>
  <si>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</si>
  <si>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</si>
  <si>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</si>
  <si>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</si>
  <si>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</si>
  <si>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</si>
  <si>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</si>
  <si>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</si>
  <si>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</si>
  <si>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</si>
  <si>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</si>
  <si>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</si>
  <si>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</si>
  <si>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</si>
  <si>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</si>
  <si>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</si>
  <si>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</si>
  <si>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</si>
  <si>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</si>
  <si>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</si>
  <si>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</si>
  <si>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</si>
  <si>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</si>
  <si>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</si>
  <si>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</si>
  <si>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</si>
  <si>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</si>
  <si>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</si>
  <si>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</si>
  <si>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</si>
  <si>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</si>
  <si>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</si>
  <si>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</si>
  <si>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</si>
  <si>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</si>
  <si>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</si>
  <si>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</si>
  <si>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</si>
  <si>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</si>
  <si>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</si>
  <si>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</si>
  <si>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</si>
  <si>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</si>
  <si>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</si>
  <si>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</si>
  <si>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</si>
  <si>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</si>
  <si>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</si>
  <si>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</si>
  <si>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</si>
  <si>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</si>
  <si>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</si>
  <si>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</si>
  <si>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</si>
  <si>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</si>
  <si>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</si>
  <si>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</si>
  <si>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</si>
  <si>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</si>
  <si>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</si>
  <si>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</si>
  <si>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</si>
  <si>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</si>
  <si>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</si>
  <si>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</si>
  <si>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</si>
  <si>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</si>
  <si>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</si>
  <si>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</si>
  <si>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</si>
  <si>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</si>
  <si>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</si>
  <si>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</si>
  <si>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</si>
  <si>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</si>
  <si>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</si>
  <si>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</si>
  <si>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</si>
  <si>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</si>
  <si>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</si>
  <si>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</si>
  <si>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</si>
  <si>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</si>
  <si>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</si>
  <si>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</si>
  <si>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</si>
  <si>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</si>
  <si>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</si>
  <si>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</si>
  <si>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</si>
  <si>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</si>
  <si>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</si>
  <si>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</si>
  <si>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</si>
  <si>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</si>
  <si>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</si>
  <si>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</si>
  <si>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</si>
  <si>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</si>
  <si>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</si>
  <si>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</si>
  <si>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</si>
  <si>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</si>
  <si>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</si>
  <si>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</si>
  <si>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</si>
  <si>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</si>
  <si>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</si>
  <si>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</si>
  <si>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</si>
  <si>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</si>
  <si>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</si>
  <si>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</si>
  <si>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</si>
  <si>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</si>
  <si>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</si>
  <si>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</si>
  <si>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</si>
  <si>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</si>
  <si>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</si>
  <si>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</si>
  <si>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</si>
  <si>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</si>
  <si>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</si>
  <si>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</si>
  <si>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</si>
  <si>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</si>
  <si>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</si>
  <si>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</si>
  <si>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</si>
  <si>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</si>
  <si>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</si>
  <si>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</si>
  <si>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</si>
  <si>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</si>
  <si>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</si>
  <si>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</si>
  <si>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</si>
  <si>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</si>
  <si>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</si>
  <si>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</si>
  <si>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</si>
  <si>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</si>
  <si>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</si>
  <si>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</si>
  <si>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</si>
  <si>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</si>
  <si>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</si>
  <si>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</si>
  <si>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</si>
  <si>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</si>
  <si>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</si>
  <si>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</si>
  <si>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</si>
  <si>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</si>
  <si>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</si>
  <si>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</si>
  <si>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</si>
  <si>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</si>
  <si>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</si>
  <si>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</si>
  <si>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</si>
  <si>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</si>
  <si>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</si>
  <si>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</si>
  <si>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</si>
  <si>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</si>
  <si>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</si>
  <si>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</si>
  <si>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</si>
  <si>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</si>
  <si>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</si>
  <si>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</si>
  <si>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</si>
  <si>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</si>
  <si>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</si>
  <si>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</si>
  <si>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</si>
  <si>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</si>
  <si>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</si>
  <si>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</si>
  <si>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</si>
  <si>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</si>
  <si>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</si>
  <si>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</si>
  <si>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</si>
  <si>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</si>
  <si>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</si>
  <si>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</si>
  <si>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</si>
  <si>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</si>
  <si>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</si>
  <si>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</si>
  <si>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</si>
  <si>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</si>
  <si>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</si>
  <si>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</si>
  <si>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</si>
  <si>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</si>
  <si>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</si>
  <si>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</si>
  <si>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</si>
  <si>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</si>
  <si>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</si>
  <si>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</si>
  <si>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</si>
  <si>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</si>
  <si>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</si>
  <si>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</si>
  <si>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</si>
  <si>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</si>
  <si>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</si>
  <si>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</si>
  <si>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</si>
  <si>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</si>
  <si>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</si>
  <si>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</si>
  <si>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</si>
  <si>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</si>
  <si>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</si>
  <si>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</si>
  <si>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</si>
  <si>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</si>
  <si>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</si>
  <si>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</si>
  <si>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</si>
  <si>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</si>
  <si>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</si>
  <si>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</si>
  <si>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</si>
  <si>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</si>
  <si>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</si>
  <si>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</si>
  <si>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</si>
  <si>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</si>
  <si>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</si>
  <si>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</si>
  <si>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</si>
  <si>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</si>
  <si>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</si>
  <si>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</si>
  <si>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</si>
  <si>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</si>
  <si>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</si>
  <si>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</si>
  <si>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</si>
  <si>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</si>
  <si>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</si>
  <si>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</si>
  <si>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</si>
  <si>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</si>
  <si>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</si>
  <si>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</si>
  <si>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</si>
  <si>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</si>
  <si>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</si>
  <si>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</si>
  <si>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</si>
  <si>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</si>
  <si>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</si>
  <si>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</si>
  <si>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</si>
  <si>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</si>
  <si>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</si>
  <si>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</si>
  <si>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</si>
  <si>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</si>
  <si>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</si>
  <si>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</si>
  <si>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</si>
  <si>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</si>
  <si>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</si>
  <si>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</si>
  <si>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</si>
  <si>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</si>
  <si>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</si>
  <si>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</si>
  <si>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</si>
  <si>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</si>
  <si>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</si>
  <si>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</si>
  <si>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</si>
  <si>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</si>
  <si>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</si>
  <si>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</si>
  <si>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</si>
  <si>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</si>
  <si>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</si>
  <si>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</si>
  <si>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</si>
  <si>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</si>
  <si>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</si>
  <si>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</si>
  <si>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</si>
  <si>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</si>
  <si>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</si>
  <si>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</si>
  <si>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</si>
  <si>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</si>
  <si>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</si>
  <si>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</si>
  <si>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</si>
  <si>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</si>
  <si>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</si>
  <si>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</si>
  <si>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</si>
  <si>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</si>
  <si>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</si>
  <si>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</si>
  <si>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</si>
  <si>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</si>
  <si>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</si>
  <si>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</si>
  <si>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</si>
  <si>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</si>
  <si>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</si>
  <si>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</si>
  <si>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</si>
  <si>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</si>
  <si>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</si>
  <si>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</si>
  <si>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</si>
  <si>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</si>
  <si>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</si>
  <si>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</si>
  <si>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</si>
  <si>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</si>
  <si>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</si>
  <si>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</si>
  <si>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</si>
  <si>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</si>
  <si>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</si>
  <si>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</si>
  <si>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</si>
  <si>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</si>
  <si>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</si>
  <si>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</si>
  <si>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</si>
  <si>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</si>
  <si>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</si>
  <si>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</si>
  <si>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</si>
  <si>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</si>
  <si>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</si>
  <si>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</si>
  <si>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</si>
  <si>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</si>
  <si>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</si>
  <si>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</si>
  <si>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</si>
  <si>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</si>
  <si>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</si>
  <si>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</si>
  <si>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</si>
  <si>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</si>
  <si>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</si>
  <si>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</si>
  <si>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</si>
  <si>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</si>
  <si>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</si>
  <si>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</si>
  <si>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</si>
  <si>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</si>
  <si>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</si>
  <si>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</si>
  <si>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</si>
  <si>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</si>
  <si>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</si>
  <si>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</si>
  <si>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</si>
  <si>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</si>
  <si>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</si>
  <si>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</si>
  <si>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</si>
  <si>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</si>
  <si>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</si>
  <si>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</si>
  <si>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</si>
  <si>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</si>
  <si>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</si>
  <si>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</si>
  <si>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</si>
  <si>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</si>
  <si>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</si>
  <si>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</si>
  <si>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</si>
  <si>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</si>
  <si>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</si>
  <si>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</si>
  <si>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</si>
  <si>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</si>
  <si>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</si>
  <si>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</si>
  <si>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</si>
  <si>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</si>
  <si>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</si>
  <si>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</si>
  <si>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</si>
  <si>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</si>
  <si>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</si>
  <si>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</si>
  <si>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</si>
  <si>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</si>
  <si>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</si>
  <si>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</si>
  <si>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</si>
  <si>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</si>
  <si>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</si>
  <si>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</si>
  <si>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</si>
  <si>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</si>
  <si>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</si>
  <si>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</si>
  <si>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</si>
  <si>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</si>
  <si>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</si>
  <si>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</si>
  <si>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</si>
  <si>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</si>
  <si>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</si>
  <si>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</si>
  <si>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</si>
  <si>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</si>
  <si>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</si>
  <si>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</si>
  <si>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</si>
  <si>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</si>
  <si>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</si>
  <si>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</si>
  <si>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</si>
  <si>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</si>
  <si>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</si>
  <si>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</si>
  <si>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</si>
  <si>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</si>
  <si>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</si>
  <si>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</si>
  <si>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</si>
  <si>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</si>
  <si>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</si>
  <si>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</si>
  <si>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</si>
  <si>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</si>
  <si>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</si>
  <si>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</si>
  <si>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</si>
  <si>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</si>
  <si>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</si>
  <si>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</si>
  <si>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</si>
  <si>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</si>
  <si>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</si>
  <si>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</si>
  <si>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</si>
  <si>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</si>
  <si>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</si>
  <si>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</si>
  <si>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</si>
  <si>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</si>
  <si>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</si>
  <si>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</si>
  <si>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</si>
  <si>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</si>
  <si>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</si>
  <si>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</si>
  <si>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</si>
  <si>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</si>
  <si>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</si>
  <si>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</si>
  <si>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</si>
  <si>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</si>
  <si>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</si>
  <si>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</si>
  <si>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</si>
  <si>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</si>
  <si>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</si>
  <si>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</si>
  <si>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</si>
  <si>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</si>
  <si>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</si>
  <si>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</si>
  <si>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</si>
  <si>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</si>
  <si>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</si>
  <si>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</si>
  <si>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</si>
  <si>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</si>
  <si>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</si>
  <si>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</si>
  <si>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</si>
  <si>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</si>
  <si>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</si>
  <si>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</si>
  <si>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</si>
  <si>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</si>
  <si>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</si>
  <si>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</si>
  <si>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</si>
  <si>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</si>
  <si>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</si>
  <si>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</si>
  <si>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</si>
  <si>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</si>
  <si>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</si>
  <si>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</si>
  <si>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</si>
  <si>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</si>
  <si>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</si>
  <si>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</si>
  <si>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</si>
  <si>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</si>
  <si>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</si>
  <si>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</si>
  <si>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</si>
  <si>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</si>
  <si>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</si>
  <si>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</si>
  <si>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</si>
  <si>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</si>
  <si>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</si>
  <si>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</si>
  <si>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</si>
  <si>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</si>
  <si>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</si>
  <si>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</si>
  <si>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</si>
  <si>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</si>
  <si>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</si>
  <si>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</si>
  <si>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</si>
  <si>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</si>
  <si>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</si>
  <si>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</si>
  <si>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</si>
  <si>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</si>
  <si>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</si>
  <si>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</si>
  <si>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</si>
  <si>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</si>
  <si>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</si>
  <si>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</si>
  <si>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</si>
  <si>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</si>
  <si>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</si>
  <si>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</si>
  <si>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</si>
  <si>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</si>
  <si>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</si>
  <si>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</si>
  <si>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</si>
  <si>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</si>
  <si>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</si>
  <si>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</si>
  <si>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</si>
  <si>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</si>
  <si>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</si>
  <si>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</si>
  <si>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</si>
  <si>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</si>
  <si>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</si>
  <si>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</si>
  <si>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</si>
  <si>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</si>
  <si>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</si>
  <si>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</si>
  <si>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</si>
  <si>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</si>
  <si>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</si>
  <si>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</si>
  <si>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</si>
  <si>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</si>
  <si>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</si>
  <si>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</si>
  <si>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</si>
  <si>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</si>
  <si>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</si>
  <si>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</si>
  <si>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</si>
  <si>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</si>
  <si>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</si>
  <si>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</si>
  <si>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</si>
  <si>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</si>
  <si>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</si>
  <si>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</si>
  <si>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</si>
  <si>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</si>
  <si>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</si>
  <si>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</si>
  <si>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</si>
  <si>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</si>
  <si>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</si>
  <si>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</si>
  <si>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</si>
  <si>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</si>
  <si>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</si>
  <si>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</si>
  <si>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</si>
  <si>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</si>
  <si>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</si>
  <si>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</si>
  <si>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</si>
  <si>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</si>
  <si>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</si>
  <si>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</si>
  <si>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</si>
  <si>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</si>
  <si>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</si>
  <si>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</si>
  <si>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</si>
  <si>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</si>
  <si>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</si>
  <si>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</si>
  <si>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</si>
  <si>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</si>
  <si>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</si>
  <si>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</si>
  <si>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</si>
  <si>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</si>
  <si>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</si>
  <si>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</si>
  <si>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</si>
  <si>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</si>
  <si>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</si>
  <si>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</si>
  <si>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</si>
  <si>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</si>
  <si>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</si>
  <si>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</si>
  <si>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</si>
  <si>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</si>
  <si>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</si>
  <si>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</si>
  <si>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</si>
  <si>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</si>
  <si>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</si>
  <si>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</si>
  <si>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</si>
  <si>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</si>
  <si>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</si>
  <si>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</si>
  <si>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</si>
  <si>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</si>
  <si>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</si>
  <si>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</si>
  <si>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</si>
  <si>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</si>
  <si>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</si>
  <si>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</si>
  <si>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</si>
  <si>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</si>
  <si>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</si>
  <si>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</si>
  <si>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</si>
  <si>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</si>
  <si>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</si>
  <si>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</si>
  <si>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</si>
  <si>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</si>
  <si>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</si>
  <si>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</si>
  <si>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</si>
  <si>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</si>
  <si>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</si>
  <si>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</si>
  <si>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</si>
  <si>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</si>
  <si>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</si>
  <si>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</si>
  <si>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</si>
  <si>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</si>
  <si>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</si>
  <si>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</si>
  <si>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</si>
  <si>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</si>
  <si>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</si>
  <si>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</si>
  <si>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</si>
  <si>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</si>
  <si>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</si>
  <si>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</si>
  <si>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</si>
  <si>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</si>
  <si>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</si>
  <si>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</si>
  <si>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</si>
  <si>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</si>
  <si>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</si>
  <si>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</si>
  <si>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</si>
  <si>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</si>
  <si>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</si>
  <si>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</si>
  <si>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</si>
  <si>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</si>
  <si>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</si>
  <si>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</si>
  <si>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</si>
  <si>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</si>
  <si>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</si>
  <si>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</si>
  <si>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</si>
  <si>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</si>
  <si>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</si>
  <si>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</si>
  <si>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</si>
  <si>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</si>
  <si>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</si>
  <si>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</si>
  <si>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</si>
  <si>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</si>
  <si>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</si>
  <si>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</si>
  <si>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</si>
  <si>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</si>
  <si>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</si>
  <si>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</si>
  <si>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</si>
  <si>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</si>
  <si>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</si>
  <si>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</si>
  <si>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</si>
  <si>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</si>
  <si>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</si>
  <si>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</si>
  <si>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</si>
  <si>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</si>
  <si>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</si>
  <si>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</si>
  <si>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</si>
  <si>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</si>
  <si>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</si>
  <si>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</si>
  <si>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</si>
  <si>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</si>
  <si>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</si>
  <si>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</si>
  <si>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</si>
  <si>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</si>
  <si>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</si>
  <si>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</si>
  <si>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</si>
  <si>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</si>
  <si>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</si>
  <si>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</si>
  <si>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</si>
  <si>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</si>
  <si>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</si>
  <si>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</si>
  <si>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</si>
  <si>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</si>
  <si>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</si>
  <si>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</si>
  <si>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</si>
  <si>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</si>
  <si>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</si>
  <si>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</si>
  <si>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</si>
  <si>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</si>
  <si>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</si>
  <si>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</si>
  <si>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</si>
  <si>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</si>
  <si>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</si>
  <si>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</si>
  <si>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</si>
  <si>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</si>
  <si>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</si>
  <si>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</si>
  <si>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</si>
  <si>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</si>
  <si>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</si>
  <si>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</si>
  <si>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</si>
  <si>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</si>
  <si>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</si>
  <si>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</si>
  <si>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</si>
  <si>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</si>
  <si>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</si>
  <si>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</si>
  <si>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</si>
  <si>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</si>
  <si>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</si>
  <si>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</si>
  <si>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</si>
  <si>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</si>
  <si>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</si>
  <si>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</si>
  <si>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</si>
  <si>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</si>
  <si>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</si>
  <si>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</si>
  <si>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</si>
  <si>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</si>
  <si>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</si>
  <si>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</si>
  <si>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</si>
  <si>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</si>
  <si>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</si>
  <si>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</si>
  <si>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</si>
  <si>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</si>
  <si>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</si>
  <si>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</si>
  <si>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</si>
  <si>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</si>
  <si>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</si>
  <si>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</si>
  <si>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</si>
  <si>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</si>
  <si>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</si>
  <si>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</si>
  <si>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</si>
  <si>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</si>
  <si>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</si>
  <si>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</si>
  <si>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</si>
  <si>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</si>
  <si>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</si>
  <si>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</si>
  <si>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</si>
  <si>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</si>
  <si>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</si>
  <si>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</si>
  <si>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</si>
  <si>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</si>
  <si>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</si>
  <si>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</si>
  <si>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</si>
  <si>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</si>
  <si>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</si>
  <si>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</si>
  <si>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</si>
  <si>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</si>
  <si>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</si>
  <si>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</si>
  <si>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</si>
  <si>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</si>
  <si>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</si>
  <si>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</si>
  <si>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</si>
  <si>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</si>
  <si>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</si>
  <si>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</si>
  <si>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</si>
  <si>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</si>
  <si>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</si>
  <si>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</si>
  <si>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</si>
  <si>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</si>
  <si>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</si>
  <si>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</si>
  <si>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</si>
  <si>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</si>
  <si>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</si>
  <si>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</si>
  <si>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</si>
  <si>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</si>
  <si>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</si>
  <si>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</si>
  <si>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</si>
  <si>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</si>
  <si>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</si>
  <si>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</si>
  <si>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</si>
  <si>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</si>
  <si>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</si>
  <si>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</si>
  <si>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</si>
  <si>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</si>
  <si>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</si>
  <si>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</si>
  <si>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</si>
  <si>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</si>
  <si>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</si>
  <si>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</si>
  <si>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</si>
  <si>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</si>
  <si>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</si>
  <si>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</si>
  <si>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</si>
  <si>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</si>
  <si>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</si>
  <si>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</si>
  <si>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</si>
  <si>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</si>
  <si>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</si>
  <si>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</si>
  <si>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</si>
  <si>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</si>
  <si>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</si>
  <si>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</si>
  <si>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</si>
  <si>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</si>
  <si>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</si>
  <si>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</si>
  <si>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</si>
  <si>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</si>
  <si>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</si>
  <si>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</si>
  <si>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</si>
  <si>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</si>
  <si>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</si>
  <si>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</si>
  <si>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</si>
  <si>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</si>
  <si>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</si>
  <si>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</si>
  <si>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</si>
  <si>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</si>
  <si>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</si>
  <si>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</si>
  <si>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</si>
  <si>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</si>
  <si>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</si>
  <si>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</si>
  <si>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</si>
  <si>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</si>
  <si>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</si>
  <si>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</si>
  <si>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</si>
  <si>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</si>
  <si>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</si>
  <si>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</si>
  <si>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</si>
  <si>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</si>
  <si>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</si>
  <si>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</si>
  <si>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</si>
  <si>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</si>
  <si>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</si>
  <si>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</si>
  <si>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</si>
  <si>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</si>
  <si>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</si>
  <si>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</si>
  <si>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</si>
  <si>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</si>
  <si>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</si>
  <si>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</si>
  <si>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</si>
  <si>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</si>
  <si>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</si>
  <si>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</si>
  <si>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</si>
  <si>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</si>
  <si>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</si>
  <si>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</si>
  <si>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</si>
  <si>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</si>
  <si>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</si>
  <si>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</si>
  <si>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</si>
  <si>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</si>
  <si>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</si>
  <si>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</si>
  <si>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</si>
  <si>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</si>
  <si>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</si>
  <si>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</si>
  <si>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</si>
  <si>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</si>
  <si>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</si>
  <si>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</si>
  <si>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</si>
  <si>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</si>
  <si>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</si>
  <si>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</si>
  <si>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</si>
  <si>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</si>
  <si>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</si>
  <si>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</si>
  <si>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</si>
  <si>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</si>
  <si>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</si>
  <si>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</si>
  <si>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</si>
  <si>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</si>
  <si>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</si>
  <si>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</si>
  <si>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</si>
  <si>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</si>
  <si>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</si>
  <si>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</si>
  <si>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</si>
  <si>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</si>
  <si>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</si>
  <si>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</si>
  <si>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</si>
  <si>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</si>
  <si>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</si>
  <si>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</si>
  <si>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</si>
  <si>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</si>
  <si>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</si>
  <si>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</si>
  <si>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</si>
  <si>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</si>
  <si>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</si>
  <si>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</si>
  <si>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</si>
  <si>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</si>
  <si>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</si>
  <si>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</si>
  <si>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</si>
  <si>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</si>
  <si>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</si>
  <si>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</si>
  <si>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</si>
  <si>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</si>
  <si>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</si>
  <si>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</si>
  <si>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</si>
  <si>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</si>
  <si>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</si>
  <si>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</si>
  <si>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</si>
  <si>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</si>
  <si>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</si>
  <si>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</si>
  <si>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</si>
  <si>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</si>
  <si>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</si>
  <si>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</si>
  <si>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</si>
  <si>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</si>
  <si>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</si>
  <si>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</si>
  <si>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</si>
  <si>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</si>
  <si>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</si>
  <si>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</si>
  <si>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</si>
  <si>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</si>
  <si>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</si>
  <si>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</si>
  <si>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</si>
  <si>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</si>
  <si>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</si>
  <si>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</si>
  <si>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</si>
  <si>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</si>
  <si>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</si>
  <si>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</si>
  <si>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</si>
  <si>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</si>
  <si>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</si>
  <si>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</si>
  <si>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</si>
  <si>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</si>
  <si>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</si>
  <si>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</si>
  <si>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</si>
  <si>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</si>
  <si>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</si>
  <si>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</si>
  <si>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</si>
  <si>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</si>
  <si>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</si>
  <si>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</si>
  <si>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</si>
  <si>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</si>
  <si>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</si>
  <si>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</si>
  <si>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</si>
  <si>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</si>
  <si>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</si>
  <si>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</si>
  <si>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</si>
  <si>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</si>
  <si>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</si>
  <si>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</si>
  <si>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</si>
  <si>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</si>
  <si>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</si>
  <si>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</si>
  <si>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</si>
  <si>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</si>
  <si>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</si>
  <si>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</si>
  <si>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</si>
  <si>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</si>
  <si>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</si>
  <si>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</si>
  <si>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</si>
  <si>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</si>
  <si>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</si>
  <si>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</si>
  <si>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</si>
  <si>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</si>
  <si>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</si>
  <si>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</si>
  <si>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</si>
  <si>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</si>
  <si>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</si>
  <si>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</si>
  <si>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</si>
  <si>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</si>
  <si>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</si>
  <si>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</si>
  <si>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</si>
  <si>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</si>
  <si>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</si>
  <si>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</si>
  <si>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</si>
  <si>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</si>
  <si>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</si>
  <si>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</si>
  <si>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</si>
  <si>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</si>
  <si>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</si>
  <si>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</si>
  <si>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</si>
  <si>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</si>
  <si>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</si>
  <si>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</si>
  <si>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</si>
  <si>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</si>
  <si>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</si>
  <si>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</si>
  <si>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</si>
  <si>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</si>
  <si>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</si>
  <si>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</si>
  <si>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</si>
  <si>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</si>
  <si>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</si>
  <si>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</si>
  <si>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</si>
  <si>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</si>
  <si>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</si>
  <si>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</si>
  <si>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</si>
  <si>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</si>
  <si>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</si>
  <si>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</si>
  <si>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</si>
  <si>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</si>
  <si>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</si>
  <si>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</si>
  <si>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</si>
  <si>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</si>
  <si>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</si>
  <si>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</si>
  <si>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</si>
  <si>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</si>
  <si>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</si>
  <si>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</si>
  <si>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</si>
  <si>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</si>
  <si>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</si>
  <si>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</si>
  <si>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</si>
  <si>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</si>
  <si>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</si>
  <si>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</si>
  <si>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</si>
  <si>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</si>
  <si>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</si>
  <si>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</si>
  <si>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</si>
  <si>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</si>
  <si>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</si>
  <si>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</si>
  <si>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</si>
  <si>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</si>
  <si>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</si>
  <si>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</si>
  <si>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</si>
  <si>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</si>
  <si>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</si>
  <si>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</si>
  <si>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</si>
  <si>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</si>
  <si>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</si>
  <si>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</si>
  <si>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</si>
  <si>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</si>
  <si>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</si>
  <si>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</si>
  <si>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</si>
  <si>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</si>
  <si>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</si>
  <si>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</si>
  <si>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</si>
  <si>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</si>
  <si>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</si>
  <si>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</si>
  <si>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</si>
  <si>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</si>
  <si>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</si>
  <si>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</si>
  <si>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</si>
  <si>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</si>
  <si>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</si>
  <si>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</si>
  <si>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</si>
  <si>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</si>
  <si>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</si>
  <si>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</si>
  <si>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</si>
  <si>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</si>
  <si>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</si>
  <si>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</si>
  <si>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</si>
  <si>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</si>
  <si>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</si>
  <si>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</si>
  <si>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</si>
  <si>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</si>
  <si>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</si>
  <si>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</si>
  <si>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</si>
  <si>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</si>
  <si>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</si>
  <si>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</si>
  <si>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</si>
  <si>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</si>
  <si>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</si>
  <si>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</si>
  <si>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</si>
  <si>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</si>
  <si>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</si>
  <si>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</si>
  <si>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</si>
  <si>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</si>
  <si>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</si>
  <si>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</si>
  <si>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</si>
  <si>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</si>
  <si>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</si>
  <si>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</si>
  <si>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</si>
  <si>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</si>
  <si>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</si>
  <si>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</si>
  <si>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</si>
  <si>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</si>
  <si>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</si>
  <si>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</si>
  <si>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</si>
  <si>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</si>
  <si>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</si>
  <si>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</si>
  <si>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</si>
  <si>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</si>
  <si>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</si>
  <si>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</si>
  <si>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</si>
  <si>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</si>
  <si>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</si>
  <si>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</si>
  <si>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</si>
  <si>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</si>
  <si>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</si>
  <si>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</si>
  <si>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</si>
  <si>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</si>
  <si>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</si>
  <si>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</si>
  <si>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</si>
  <si>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</si>
  <si>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</si>
  <si>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</si>
  <si>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</si>
  <si>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</si>
  <si>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</si>
  <si>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</si>
  <si>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</si>
  <si>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</si>
  <si>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</si>
  <si>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</si>
  <si>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</si>
  <si>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</si>
  <si>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</si>
  <si>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</si>
  <si>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</si>
  <si>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</si>
  <si>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</si>
  <si>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</si>
  <si>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</si>
  <si>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</si>
  <si>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</si>
  <si>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</si>
  <si>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</si>
  <si>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</si>
  <si>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</si>
  <si>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</si>
  <si>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</si>
  <si>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</si>
  <si>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</si>
  <si>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</si>
  <si>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</si>
  <si>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</si>
  <si>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</si>
  <si>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</si>
  <si>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</si>
  <si>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</si>
  <si>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</si>
  <si>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</si>
  <si>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</si>
  <si>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</si>
  <si>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</si>
  <si>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</si>
  <si>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</si>
  <si>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</si>
  <si>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</si>
  <si>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</si>
  <si>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</si>
  <si>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</si>
  <si>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</si>
  <si>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</si>
  <si>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</si>
  <si>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</si>
  <si>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</si>
  <si>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</si>
  <si>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</si>
  <si>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</si>
  <si>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</si>
  <si>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</si>
  <si>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</si>
  <si>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</si>
  <si>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</si>
  <si>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</si>
  <si>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</si>
  <si>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</si>
  <si>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</si>
  <si>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</si>
  <si>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</si>
  <si>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</si>
  <si>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</si>
  <si>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</si>
  <si>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</si>
  <si>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</si>
  <si>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</si>
  <si>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</si>
  <si>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</si>
  <si>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</si>
  <si>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</si>
  <si>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</si>
  <si>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</si>
  <si>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</si>
  <si>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</si>
  <si>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</si>
  <si>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</si>
  <si>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</si>
  <si>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</si>
  <si>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</si>
  <si>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</si>
  <si>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</si>
  <si>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</si>
  <si>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</si>
  <si>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</si>
  <si>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</si>
  <si>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</si>
  <si>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</si>
  <si>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</si>
  <si>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</si>
  <si>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</si>
  <si>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</si>
  <si>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</si>
  <si>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</si>
  <si>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</si>
  <si>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</si>
  <si>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</si>
  <si>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</si>
  <si>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</si>
  <si>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</si>
  <si>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</si>
  <si>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</si>
  <si>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</si>
  <si>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</si>
  <si>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</si>
  <si>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</si>
  <si>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</si>
  <si>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</si>
  <si>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</si>
  <si>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</si>
  <si>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</si>
  <si>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</si>
  <si>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</si>
  <si>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</si>
  <si>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</si>
  <si>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</si>
  <si>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</si>
  <si>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</si>
  <si>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</si>
  <si>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</si>
  <si>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</si>
  <si>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</si>
  <si>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</si>
  <si>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</si>
  <si>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</si>
  <si>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</si>
  <si>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</si>
  <si>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</si>
  <si>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</si>
  <si>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</si>
  <si>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</si>
  <si>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</si>
  <si>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</si>
  <si>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</si>
  <si>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</si>
  <si>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</si>
  <si>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</si>
  <si>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</si>
  <si>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</si>
  <si>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</si>
  <si>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</si>
  <si>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</si>
  <si>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</si>
  <si>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</si>
  <si>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</si>
  <si>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</si>
  <si>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</si>
  <si>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</si>
  <si>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</si>
  <si>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</si>
  <si>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</si>
  <si>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</si>
  <si>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</si>
  <si>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</si>
  <si>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</si>
  <si>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</si>
  <si>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</si>
  <si>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</si>
  <si>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</si>
  <si>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</si>
  <si>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</si>
  <si>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</si>
  <si>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</si>
  <si>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</si>
  <si>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</si>
  <si>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</si>
  <si>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</si>
  <si>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</si>
  <si>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</si>
  <si>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</si>
  <si>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</si>
  <si>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</si>
  <si>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</si>
  <si>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</si>
  <si>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</si>
  <si>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</si>
  <si>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</si>
  <si>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</si>
  <si>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</si>
  <si>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</si>
  <si>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</si>
  <si>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</si>
  <si>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</si>
  <si>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</si>
  <si>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</si>
  <si>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</si>
  <si>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</si>
  <si>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</si>
  <si>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</si>
  <si>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</si>
  <si>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</si>
  <si>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</si>
  <si>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</si>
  <si>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</si>
  <si>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</si>
  <si>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</si>
  <si>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</si>
  <si>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</si>
  <si>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</si>
  <si>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</si>
  <si>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</si>
  <si>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</si>
  <si>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</si>
  <si>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</si>
  <si>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</si>
  <si>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</si>
  <si>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</si>
  <si>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</si>
  <si>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</si>
  <si>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</si>
  <si>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</si>
  <si>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</si>
  <si>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</si>
  <si>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</si>
  <si>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</si>
  <si>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</si>
  <si>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</si>
  <si>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</si>
  <si>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</si>
  <si>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</si>
  <si>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</si>
  <si>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</si>
  <si>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</si>
  <si>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</si>
  <si>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</si>
  <si>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</si>
  <si>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</si>
  <si>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</si>
  <si>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</si>
  <si>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</si>
  <si>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</si>
  <si>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</si>
  <si>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</si>
  <si>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</si>
  <si>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</si>
  <si>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</si>
  <si>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</si>
  <si>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</si>
  <si>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</si>
  <si>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</si>
  <si>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</si>
  <si>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</si>
  <si>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</si>
  <si>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</si>
  <si>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</si>
  <si>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</si>
  <si>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</si>
  <si>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</si>
  <si>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</si>
  <si>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</si>
  <si>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</si>
  <si>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</si>
  <si>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</si>
  <si>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</si>
  <si>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</si>
  <si>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</si>
  <si>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</si>
  <si>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</si>
  <si>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</si>
  <si>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</si>
  <si>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</si>
  <si>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</si>
  <si>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</si>
  <si>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</si>
  <si>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</si>
  <si>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</si>
  <si>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</si>
  <si>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</si>
  <si>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</si>
  <si>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</si>
  <si>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</si>
  <si>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</si>
  <si>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</si>
  <si>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</si>
  <si>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</si>
  <si>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</si>
  <si>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</si>
  <si>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</si>
  <si>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</si>
  <si>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</si>
  <si>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</si>
  <si>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</si>
  <si>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</si>
  <si>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</si>
  <si>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</si>
  <si>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</si>
  <si>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</si>
  <si>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</si>
  <si>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</si>
  <si>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</si>
  <si>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</si>
  <si>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PCM-20251202-00000336</t>
  </si>
  <si>
    <t>ETA 30 min</t>
  </si>
  <si>
    <t>PCM-20251202-00000349</t>
  </si>
  <si>
    <t>ETA 80 min</t>
  </si>
  <si>
    <t xml:space="preserve"> PCM-20250215-00000830 </t>
  </si>
  <si>
    <t>LTE site still down and  site located in aramco area access issue need special permission</t>
  </si>
  <si>
    <t>PCM-20251201-00001300</t>
  </si>
  <si>
    <t xml:space="preserve">site was has access night issue as located at USF area and/team at site TS </t>
  </si>
  <si>
    <t>PCM-20251202-00000362</t>
  </si>
  <si>
    <t>jed0383</t>
  </si>
  <si>
    <t>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</si>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</sst>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xf numFmtId="0" fontId="19" fillId="7" borderId="8" xfId="0"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7" totalsRowShown="0" headerRowDxfId="155" dataDxfId="154" headerRowBorderDxfId="152" tableBorderDxfId="153" totalsRowBorderDxfId="151">
  <autoFilter ref="A1:CJ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7" totalsRowShown="0" headerRowDxfId="62" dataDxfId="61" headerRowBorderDxfId="59" tableBorderDxfId="60">
  <autoFilter ref="A1:L93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1" totalsRowShown="0" headerRowDxfId="46" dataDxfId="45" headerRowBorderDxfId="43" tableBorderDxfId="44" totalsRowBorderDxfId="42">
  <autoFilter ref="A1:L24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0" totalsRowShown="0" headerRowDxfId="29" dataDxfId="28" headerRowBorderDxfId="26" tableBorderDxfId="27">
  <autoFilter ref="A1:L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4" totalsRowShown="0" headerRowDxfId="13" tableBorderDxfId="12">
  <autoFilter ref="A1:L46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330.39207013888517</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45993.340496064811</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45993.340496064811</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45993.340496064811</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45993.340496064811</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45993.340496064811</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45993.340496064811</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45993.340496064811</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45993.340496064811</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45993.340496064811</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45993.340496064811</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45993.340496064811</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45993.340496064811</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45993.340496064811</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45993.340496064811</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45993.340496064811</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45993.340496064811</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45993.340496064811</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45993.340496064811</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45993.340496064811</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45993.340496064811</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45993.340496064811</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45993.340496064811</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45993.340496064811</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45993.340496064811</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45993.340496064811</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45993.340496064811</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45993.340496064811</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45993.340496064811</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45993.340496064811</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45993.340496064811</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45993.340496064811</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45993.340496064811</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45993.340496064811</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45993.340496064811</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45993.340496064811</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45993.340496064811</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45993.340496064811</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45993.340496064811</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45993.340496064811</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45993.340496064811</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45993.340496064811</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45993.340496064811</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45993.340496064811</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45993.340496064811</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45993.340496064811</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45993.340496064811</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45993.340496064811</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45993.340496064811</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45993.340496064811</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45993.340496064811</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45993.340496064811</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45993.340496064811</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45993.340496064811</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45993.340496064811</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45993.340496064811</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45993.340496064811</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45993.340496064811</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45993.340496064811</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45993.340496064811</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45993.340496064811</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45993.340496064811</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45993.340496064811</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45993.340496064811</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45993.340496064811</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45993.340496064811</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45993.340496064811</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45993.340496064811</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45993.340496064811</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45993.340496064811</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45993.340496064811</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45993.340496064811</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45993.340496064811</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45993.340496064811</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45993.340496064811</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45993.340496064811</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45993.340496064811</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45993.340496064811</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45993.340496064811</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45993.340496064811</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45993.340496064811</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45993.340496064811</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45993.340496064811</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45993.340496064811</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45993.340496064811</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45993.340496064811</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45993.340496064811</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45993.340496064811</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45993.340496064811</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45993.340496064811</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45993.340496064811</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45993.340496064811</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45993.340496064811</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45993.340496064811</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45993.340496064811</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45993.340496064811</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45993.340496064811</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45993.340496064811</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45993.340496064811</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45993.340496064811</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45993.340496064811</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45993.340496064811</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45993.340496064811</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45993.340496064811</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45993.340496064811</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45993.340496064811</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45993.340496064811</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45993.340496064811</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45993.340496064811</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45993.340496064811</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45993.340496064811</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45993.340496064811</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45993.340496064811</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45993.340496064811</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45993.340496064811</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45993.340496064811</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45993.340496064811</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45993.340496064811</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45993.340496064811</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45993.340496064811</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45993.340496064811</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45993.340496064811</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45993.340496064811</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45993.340496064811</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45993.340496064811</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45993.340496064811</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45993.340496064811</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45993.340496064811</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45993.340496064811</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45993.340496064811</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45993.340496064811</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45993.340496064811</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45993.340496064811</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45993.340496064811</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45993.340496064811</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45993.340496064811</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45993.340496064811</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45993.340496064811</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45993.340496064811</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45993.340496064811</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45993.340496064811</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45993.340496064811</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45993.340496064811</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45993.340496064811</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45993.340496064811</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45993.340496064811</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45993.340496064811</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45993.340496064811</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45993.340496064811</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45993.340496064811</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45993.340496064811</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45993.340496064811</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45993.340496064811</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45993.340496064811</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45993.340496064811</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45993.340496064811</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45993.340496064811</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45993.340496064811</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45993.340496064811</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45993.340496064811</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45993.340496064811</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45993.340496064811</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45993.340496064811</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45993.340496064811</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45993.340496064811</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45993.340496064811</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45993.340496064811</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45993.340496064811</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45993.340496064811</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45993.340496064811</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45993.340496064811</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45993.340496064811</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45993.340496064811</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45993.340496064811</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45993.340496064811</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45993.340496064811</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45993.340496064811</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45993.340496064811</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45993.340496064811</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45993.340496064811</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45993.340496064811</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45993.340496064811</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45993.340496064811</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45993.340496064811</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45993.340496064811</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45993.340496064811</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45993.340496064811</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45993.340496064811</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45993.340496064811</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45993.340496064811</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45993.340496064811</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45993.340496064811</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45993.340496064811</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45993.340496064811</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45993.340496064811</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45993.340496064811</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45993.340496064811</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45993.340496064811</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45993.340496064811</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45993.340496064811</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45993.340496064811</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45993.340496064811</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45993.340496064811</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45993.340496064811</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45993.340496064811</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45993.340496064811</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45993.340496064811</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45993.340496064811</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45993.340496064811</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45993.340496064811</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45993.340496064811</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D2CB41CF-83C9-4FB6-9CA8-870F86481136}"/>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7"/>
  <sheetViews>
    <sheetView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168.34065810184984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8.9530770833298448</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18305</v>
      </c>
      <c r="E5" s="81" t="s">
        <v>39106</v>
      </c>
      <c r="F5" s="100">
        <v>45993.303668981483</v>
      </c>
      <c r="G5" s="101">
        <f ca="1">IFERROR(NOW()-F5,"-")</f>
        <v>3.6827083327807486E-2</v>
      </c>
      <c r="H5" s="100">
        <v>45993.298807870371</v>
      </c>
      <c r="I5" s="18" t="str">
        <f>IFERROR(VLOOKUP(D5,DB!A:F,6,0),"")</f>
        <v>SCECO</v>
      </c>
      <c r="J5" s="18" t="str">
        <f>IFERROR(VLOOKUP(D5,DB!A:G,7,0),"")</f>
        <v>Dead</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39194</v>
      </c>
      <c r="B6" s="18" t="str">
        <f>IFERROR(VLOOKUP(D6,DB!A:K,11,0),"")</f>
        <v>R2</v>
      </c>
      <c r="C6" s="18">
        <v>4</v>
      </c>
      <c r="D6" s="18" t="s">
        <v>24574</v>
      </c>
      <c r="E6" s="81" t="s">
        <v>39106</v>
      </c>
      <c r="F6" s="100">
        <v>45993.315115740741</v>
      </c>
      <c r="G6" s="101">
        <f ca="1">IFERROR(NOW()-F6,"-")</f>
        <v>2.5380324070283677E-2</v>
      </c>
      <c r="H6" s="100">
        <v>45993.306087962963</v>
      </c>
      <c r="I6" s="18" t="str">
        <f>IFERROR(VLOOKUP(D6,DB!A:F,6,0),"")</f>
        <v>SCECO</v>
      </c>
      <c r="J6" s="18" t="str">
        <f>IFERROR(VLOOKUP(D6,DB!A:G,7,0),"")</f>
        <v>Dead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45993.340496064811</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45993.340496064811</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45993.340496064811</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45993.340496064811</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45993.340496064811</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45993.340496064811</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45993.340496064811</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45993.340496064811</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45993.340496064811</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45993.340496064811</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45993.340496064811</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45993.340496064811</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45993.340496064811</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45993.340496064811</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45993.340496064811</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45993.340496064811</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45993.340496064811</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45993.340496064811</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45993.340496064811</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45993.340496064811</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45993.340496064811</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45993.340496064811</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45993.340496064811</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45993.340496064811</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45993.340496064811</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45993.340496064811</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45993.340496064811</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45993.340496064811</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45993.340496064811</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45993.340496064811</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45993.340496064811</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45993.340496064811</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45993.340496064811</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45993.340496064811</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45993.340496064811</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45993.340496064811</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45993.340496064811</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45993.340496064811</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45993.340496064811</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45993.340496064811</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45993.340496064811</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45993.340496064811</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45993.340496064811</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45993.340496064811</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45993.340496064811</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45993.340496064811</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45993.340496064811</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45993.340496064811</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45993.340496064811</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45993.340496064811</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45993.340496064811</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sheetData>
  <dataValidations count="2">
    <dataValidation allowBlank="1" showInputMessage="1" showErrorMessage="1" sqref="E1" xr:uid="{4D935161-CDD3-4592-B877-3FB59C99E142}"/>
    <dataValidation type="list" allowBlank="1" showInputMessage="1" showErrorMessage="1" sqref="E3:E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7"/>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6" ca="1" si="0">IFERROR(NOW()-F2,"-")</f>
        <v>45993.340496064811</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45993.340496064811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45993.340496064811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45993.340496064811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45993.340496064811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45993.340496064811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45993.340496064811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45993.340496064811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45993.340496064811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45993.340496064811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45993.340496064811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45993.340496064811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45993.340496064811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45993.340496064811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45993.340496064811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45993.340496064811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45993.340496064811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45993.340496064811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45993.340496064811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45993.340496064811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45993.340496064811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45993.340496064811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45993.340496064811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45993.340496064811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45993.340496064811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ref="G27:G90" ca="1" si="1">IFERROR(NOW()-F27,"-")</f>
        <v>45993.340496064811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45993.340496064811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45993.340496064811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45993.340496064811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45993.340496064811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45993.340496064811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45993.340496064811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45993.340496064811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45993.340496064811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45993.340496064811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45993.340496064811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45993.340496064811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45993.340496064811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45993.340496064811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45993.340496064811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45993.340496064811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45993.340496064811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45993.340496064811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45993.340496064811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45993.340496064811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45993.340496064811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45993.340496064811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45993.340496064811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45993.340496064811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45993.340496064811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45993.340496064811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45993.340496064811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45993.340496064811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45993.340496064811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45993.340496064811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45993.340496064811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45993.340496064811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45993.340496064811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45993.340496064811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45993.340496064811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45993.340496064811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45993.340496064811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45993.340496064811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45993.340496064811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45993.340496064811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45993.340496064811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45993.340496064811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45993.340496064811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45993.340496064811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45993.340496064811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45993.340496064811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45993.340496064811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45993.340496064811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45993.340496064811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45993.340496064811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45993.340496064811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45993.340496064811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45993.340496064811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45993.340496064811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45993.340496064811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45993.340496064811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45993.340496064811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45993.340496064811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45993.340496064811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45993.340496064811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45993.340496064811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45993.340496064811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45993.340496064811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45993.340496064811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ref="G91:G154" ca="1" si="2">IFERROR(NOW()-F91,"-")</f>
        <v>45993.340496064811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45993.340496064811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45993.340496064811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45993.340496064811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45993.340496064811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45993.340496064811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45993.340496064811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45993.340496064811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45993.340496064811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45993.340496064811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45993.340496064811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45993.340496064811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45993.340496064811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45993.340496064811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45993.340496064811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45993.340496064811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45993.340496064811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45993.340496064811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45993.340496064811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45993.340496064811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45993.340496064811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45993.340496064811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45993.340496064811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45993.340496064811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45993.340496064811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45993.340496064811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45993.340496064811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45993.340496064811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45993.340496064811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45993.340496064811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45993.340496064811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45993.340496064811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45993.340496064811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45993.340496064811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45993.340496064811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45993.340496064811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45993.340496064811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45993.340496064811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45993.340496064811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45993.340496064811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45993.340496064811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45993.340496064811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45993.340496064811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45993.340496064811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45993.340496064811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45993.340496064811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45993.340496064811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45993.340496064811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45993.340496064811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45993.340496064811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45993.340496064811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45993.340496064811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45993.340496064811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45993.340496064811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45993.340496064811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45993.340496064811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45993.340496064811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45993.340496064811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45993.340496064811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45993.340496064811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45993.340496064811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45993.340496064811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45993.340496064811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45993.340496064811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ref="G155:G218" ca="1" si="3">IFERROR(NOW()-F155,"-")</f>
        <v>45993.340496064811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45993.340496064811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45993.340496064811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45993.340496064811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45993.340496064811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45993.340496064811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45993.340496064811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45993.340496064811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45993.340496064811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45993.340496064811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45993.340496064811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45993.340496064811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45993.340496064811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45993.340496064811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45993.340496064811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45993.340496064811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45993.340496064811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45993.340496064811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45993.340496064811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45993.340496064811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45993.340496064811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45993.340496064811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45993.340496064811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45993.340496064811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45993.340496064811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45993.340496064811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45993.340496064811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45993.340496064811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45993.340496064811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45993.340496064811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45993.340496064811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45993.340496064811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45993.340496064811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45993.340496064811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45993.340496064811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45993.340496064811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45993.340496064811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45993.340496064811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45993.340496064811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45993.340496064811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45993.340496064811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45993.340496064811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45993.340496064811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45993.340496064811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45993.340496064811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45993.340496064811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45993.340496064811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45993.340496064811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45993.340496064811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45993.340496064811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45993.340496064811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45993.340496064811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45993.340496064811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45993.340496064811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45993.340496064811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45993.340496064811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45993.340496064811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45993.340496064811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45993.340496064811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45993.340496064811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45993.340496064811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45993.340496064811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45993.340496064811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45993.340496064811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ref="G219:G282" ca="1" si="4">IFERROR(NOW()-F219,"-")</f>
        <v>45993.340496064811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45993.340496064811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45993.340496064811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45993.340496064811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45993.340496064811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45993.340496064811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45993.340496064811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45993.340496064811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45993.340496064811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45993.340496064811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45993.340496064811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45993.340496064811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45993.340496064811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45993.340496064811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45993.340496064811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45993.340496064811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45993.340496064811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45993.340496064811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45993.340496064811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45993.340496064811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45993.340496064811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45993.340496064811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45993.340496064811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45993.340496064811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45993.340496064811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45993.340496064811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45993.340496064811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45993.340496064811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45993.340496064811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45993.340496064811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45993.340496064811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45993.340496064811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45993.340496064811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45993.340496064811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45993.340496064811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45993.340496064811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45993.340496064811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45993.340496064811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45993.340496064811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45993.340496064811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45993.340496064811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45993.340496064811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45993.340496064811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45993.340496064811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45993.340496064811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45993.340496064811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45993.340496064811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45993.340496064811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45993.340496064811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45993.340496064811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45993.340496064811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45993.340496064811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45993.340496064811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45993.340496064811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45993.340496064811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45993.340496064811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45993.340496064811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45993.340496064811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45993.340496064811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45993.340496064811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45993.340496064811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45993.340496064811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45993.340496064811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45993.340496064811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ref="G283:G346" ca="1" si="5">IFERROR(NOW()-F283,"-")</f>
        <v>45993.340496064811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45993.340496064811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45993.340496064811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45993.340496064811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45993.340496064811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45993.340496064811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45993.340496064811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45993.340496064811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45993.340496064811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45993.340496064811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45993.340496064811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45993.340496064811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45993.340496064811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45993.340496064811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45993.340496064811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45993.340496064811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45993.340496064811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45993.340496064811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45993.340496064811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45993.340496064811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45993.340496064811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45993.340496064811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45993.340496064811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45993.340496064811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45993.340496064811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45993.340496064811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45993.340496064811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45993.340496064811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45993.340496064811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45993.340496064811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45993.340496064811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45993.340496064811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45993.340496064811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45993.340496064811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45993.340496064811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45993.340496064811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45993.340496064811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45993.340496064811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45993.340496064811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45993.340496064811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45993.340496064811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45993.340496064811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45993.340496064811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45993.340496064811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45993.340496064811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45993.340496064811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45993.340496064811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45993.340496064811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45993.340496064811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45993.340496064811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45993.340496064811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45993.340496064811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45993.340496064811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45993.340496064811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45993.340496064811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45993.340496064811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45993.340496064811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45993.340496064811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45993.340496064811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45993.340496064811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45993.340496064811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45993.340496064811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45993.340496064811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45993.340496064811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ref="G347:G410" ca="1" si="6">IFERROR(NOW()-F347,"-")</f>
        <v>45993.340496064811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45993.340496064811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45993.340496064811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45993.340496064811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45993.340496064811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45993.340496064811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45993.340496064811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45993.340496064811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45993.340496064811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45993.340496064811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45993.340496064811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45993.340496064811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45993.340496064811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45993.340496064811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45993.340496064811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45993.340496064811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45993.340496064811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45993.340496064811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45993.340496064811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45993.340496064811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45993.340496064811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45993.340496064811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45993.340496064811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45993.340496064811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45993.340496064811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45993.340496064811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45993.340496064811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45993.340496064811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45993.340496064811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45993.340496064811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45993.340496064811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45993.340496064811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45993.340496064811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45993.340496064811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45993.340496064811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45993.340496064811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45993.340496064811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45993.340496064811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45993.340496064811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45993.340496064811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45993.340496064811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45993.340496064811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45993.340496064811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45993.340496064811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45993.340496064811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45993.340496064811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45993.340496064811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45993.340496064811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45993.340496064811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45993.340496064811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45993.340496064811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45993.340496064811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45993.340496064811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45993.340496064811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45993.340496064811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45993.340496064811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45993.340496064811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45993.340496064811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45993.340496064811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45993.340496064811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45993.340496064811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45993.340496064811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45993.340496064811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45993.340496064811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ref="G411:G474" ca="1" si="7">IFERROR(NOW()-F411,"-")</f>
        <v>45993.340496064811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45993.340496064811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45993.340496064811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45993.340496064811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45993.340496064811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45993.340496064811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45993.340496064811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45993.340496064811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45993.340496064811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45993.340496064811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45993.340496064811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45993.340496064811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45993.340496064811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45993.340496064811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45993.340496064811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45993.340496064811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45993.340496064811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45993.340496064811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45993.340496064811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45993.340496064811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45993.340496064811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45993.340496064811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45993.340496064811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45993.340496064811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45993.340496064811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45993.340496064811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45993.340496064811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45993.340496064811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45993.340496064811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45993.340496064811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45993.340496064811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45993.340496064811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45993.340496064811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45993.340496064811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45993.340496064811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45993.340496064811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45993.340496064811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45993.340496064811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45993.340496064811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45993.340496064811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45993.340496064811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45993.340496064811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45993.340496064811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45993.340496064811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45993.340496064811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45993.340496064811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45993.340496064811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45993.340496064811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45993.340496064811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45993.340496064811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45993.340496064811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45993.340496064811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45993.340496064811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45993.340496064811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45993.340496064811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45993.340496064811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45993.340496064811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45993.340496064811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45993.340496064811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45993.340496064811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45993.340496064811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45993.340496064811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45993.340496064811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45993.340496064811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ref="G475:G538" ca="1" si="8">IFERROR(NOW()-F475,"-")</f>
        <v>45993.340496064811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45993.340496064811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45993.340496064811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45993.340496064811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45993.340496064811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45993.340496064811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45993.340496064811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45993.340496064811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45993.340496064811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45993.340496064811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45993.340496064811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45993.340496064811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45993.340496064811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45993.340496064811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45993.340496064811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45993.340496064811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45993.340496064811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45993.340496064811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45993.340496064811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45993.340496064811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45993.340496064811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45993.340496064811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45993.340496064811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45993.340496064811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45993.340496064811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45993.340496064811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45993.340496064811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45993.340496064811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45993.340496064811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45993.340496064811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45993.340496064811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45993.340496064811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45993.340496064811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45993.340496064811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45993.340496064811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45993.340496064811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45993.340496064811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45993.340496064811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45993.340496064811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45993.340496064811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45993.340496064811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45993.340496064811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45993.340496064811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45993.340496064811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45993.340496064811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45993.340496064811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45993.340496064811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45993.340496064811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45993.340496064811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45993.340496064811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45993.340496064811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45993.340496064811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45993.340496064811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45993.340496064811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45993.340496064811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45993.340496064811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45993.340496064811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45993.340496064811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45993.340496064811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45993.340496064811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45993.340496064811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45993.340496064811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45993.340496064811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45993.340496064811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ref="G539:G602" ca="1" si="9">IFERROR(NOW()-F539,"-")</f>
        <v>45993.340496064811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45993.340496064811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45993.340496064811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45993.340496064811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45993.340496064811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45993.340496064811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45993.340496064811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45993.340496064811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45993.340496064811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45993.340496064811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45993.340496064811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45993.340496064811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45993.340496064811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45993.340496064811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45993.340496064811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45993.340496064811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45993.340496064811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45993.340496064811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45993.340496064811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45993.340496064811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45993.340496064811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45993.340496064811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45993.340496064811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45993.340496064811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45993.340496064811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45993.340496064811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45993.340496064811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45993.340496064811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45993.340496064811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45993.340496064811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45993.340496064811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45993.340496064811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45993.340496064811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45993.340496064811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45993.340496064811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45993.340496064811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45993.340496064811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45993.340496064811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45993.340496064811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45993.340496064811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45993.340496064811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45993.340496064811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45993.340496064811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45993.340496064811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45993.340496064811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45993.340496064811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45993.340496064811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45993.340496064811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45993.340496064811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45993.340496064811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45993.340496064811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45993.340496064811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45993.340496064811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45993.340496064811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45993.340496064811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45993.340496064811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45993.340496064811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45993.340496064811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45993.340496064811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45993.340496064811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45993.340496064811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45993.340496064811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45993.340496064811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45993.340496064811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ref="G603:G666" ca="1" si="10">IFERROR(NOW()-F603,"-")</f>
        <v>45993.340496064811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45993.340496064811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45993.340496064811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45993.340496064811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45993.340496064811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45993.340496064811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45993.340496064811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45993.340496064811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45993.340496064811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45993.340496064811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45993.340496064811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45993.340496064811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45993.340496064811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45993.340496064811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45993.340496064811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45993.340496064811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45993.340496064811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45993.340496064811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45993.340496064811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45993.340496064811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45993.340496064811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45993.340496064811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45993.340496064811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45993.340496064811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45993.340496064811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45993.340496064811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45993.340496064811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45993.340496064811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45993.340496064811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45993.340496064811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45993.340496064811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45993.340496064811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45993.340496064811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45993.340496064811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45993.340496064811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45993.340496064811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45993.340496064811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45993.340496064811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45993.340496064811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45993.340496064811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45993.340496064811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45993.340496064811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45993.340496064811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45993.340496064811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45993.340496064811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45993.340496064811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45993.340496064811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45993.340496064811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45993.340496064811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45993.340496064811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45993.340496064811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45993.340496064811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45993.340496064811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45993.340496064811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45993.340496064811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45993.340496064811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45993.340496064811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45993.340496064811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45993.340496064811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45993.340496064811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45993.340496064811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45993.340496064811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45993.340496064811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45993.340496064811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ref="G667:G730" ca="1" si="11">IFERROR(NOW()-F667,"-")</f>
        <v>45993.340496064811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45993.340496064811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45993.340496064811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45993.340496064811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45993.340496064811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45993.340496064811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45993.340496064811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45993.340496064811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45993.340496064811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45993.340496064811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45993.340496064811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45993.340496064811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45993.340496064811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45993.340496064811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45993.340496064811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45993.340496064811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45993.340496064811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45993.340496064811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45993.340496064811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45993.340496064811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45993.340496064811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45993.340496064811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45993.340496064811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45993.340496064811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45993.340496064811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45993.340496064811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45993.340496064811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45993.340496064811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45993.340496064811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45993.340496064811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45993.340496064811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45993.340496064811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45993.340496064811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45993.340496064811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45993.340496064811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45993.340496064811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45993.340496064811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45993.340496064811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45993.340496064811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45993.340496064811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45993.340496064811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45993.340496064811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45993.340496064811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45993.340496064811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45993.340496064811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45993.340496064811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45993.340496064811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45993.340496064811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45993.340496064811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45993.340496064811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45993.340496064811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45993.340496064811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45993.340496064811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45993.340496064811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45993.340496064811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45993.340496064811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45993.340496064811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45993.340496064811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45993.340496064811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45993.340496064811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45993.340496064811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45993.340496064811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45993.340496064811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45993.340496064811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ref="G731:G794" ca="1" si="12">IFERROR(NOW()-F731,"-")</f>
        <v>45993.340496064811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45993.340496064811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45993.340496064811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45993.340496064811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45993.340496064811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45993.340496064811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45993.340496064811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45993.340496064811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45993.340496064811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45993.340496064811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45993.340496064811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45993.340496064811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45993.340496064811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45993.340496064811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45993.340496064811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45993.340496064811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45993.340496064811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45993.340496064811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45993.340496064811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45993.340496064811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45993.340496064811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45993.340496064811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45993.340496064811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45993.340496064811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45993.340496064811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45993.340496064811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45993.340496064811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45993.340496064811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45993.340496064811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45993.340496064811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45993.340496064811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45993.340496064811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45993.340496064811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45993.340496064811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45993.340496064811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45993.340496064811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45993.340496064811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45993.340496064811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45993.340496064811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45993.340496064811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45993.340496064811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45993.340496064811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45993.340496064811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45993.340496064811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45993.340496064811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45993.340496064811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45993.340496064811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45993.340496064811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45993.340496064811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45993.340496064811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45993.340496064811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45993.340496064811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45993.340496064811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45993.340496064811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45993.340496064811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45993.340496064811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45993.340496064811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45993.340496064811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45993.340496064811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45993.340496064811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45993.340496064811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45993.340496064811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45993.340496064811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45993.340496064811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ref="G795:G858" ca="1" si="13">IFERROR(NOW()-F795,"-")</f>
        <v>45993.340496064811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45993.340496064811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45993.340496064811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45993.340496064811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45993.340496064811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45993.340496064811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45993.340496064811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45993.340496064811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45993.340496064811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45993.340496064811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45993.340496064811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45993.340496064811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45993.340496064811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45993.340496064811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45993.340496064811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45993.340496064811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45993.340496064811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45993.340496064811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45993.340496064811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45993.340496064811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45993.340496064811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45993.340496064811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45993.340496064811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45993.340496064811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45993.340496064811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45993.340496064811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45993.340496064811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45993.340496064811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45993.340496064811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45993.340496064811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45993.340496064811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45993.340496064811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45993.340496064811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45993.340496064811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45993.340496064811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45993.340496064811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45993.340496064811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45993.340496064811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45993.340496064811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45993.340496064811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45993.340496064811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45993.340496064811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45993.340496064811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45993.340496064811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45993.340496064811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45993.340496064811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45993.340496064811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45993.340496064811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45993.340496064811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45993.340496064811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45993.340496064811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45993.340496064811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45993.340496064811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45993.340496064811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45993.340496064811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45993.340496064811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45993.340496064811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45993.340496064811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45993.340496064811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45993.340496064811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45993.340496064811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45993.340496064811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45993.340496064811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45993.340496064811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ref="G859:G922" ca="1" si="14">IFERROR(NOW()-F859,"-")</f>
        <v>45993.340496064811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45993.340496064811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45993.340496064811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45993.340496064811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45993.340496064811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45993.340496064811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45993.340496064811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45993.340496064811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45993.340496064811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45993.340496064811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45993.340496064811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45993.340496064811</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45993.340496064811</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45993.340496064811</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45993.340496064811</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45993.340496064811</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45993.340496064811</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45993.340496064811</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45993.340496064811</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45993.340496064811</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45993.340496064811</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45993.340496064811</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45993.340496064811</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45993.340496064811</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45993.340496064811</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45993.340496064811</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45993.340496064811</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45993.340496064811</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45993.340496064811</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45993.340496064811</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45993.340496064811</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45993.340496064811</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45993.340496064811</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45993.340496064811</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45993.340496064811</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45993.340496064811</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45993.340496064811</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45993.340496064811</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45993.340496064811</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45993.340496064811</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45993.340496064811</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45993.340496064811</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45993.340496064811</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45993.340496064811</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45993.340496064811</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45993.340496064811</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45993.340496064811</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45993.340496064811</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45993.340496064811</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45993.340496064811</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45993.340496064811</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45993.340496064811</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45993.340496064811</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45993.340496064811</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45993.340496064811</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45993.340496064811</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45993.340496064811</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45993.340496064811</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45993.340496064811</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45993.340496064811</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45993.340496064811</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45993.340496064811</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45993.340496064811</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45993.340496064811</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ref="G923:G937" ca="1" si="15">IFERROR(NOW()-F923,"-")</f>
        <v>45993.340496064811</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45993.340496064811</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45993.340496064811</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45993.340496064811</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45993.340496064811</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45993.340496064811</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45993.340496064811</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45993.340496064811</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45993.340496064811</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45993.340496064811</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45993.340496064811</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45993.340496064811</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45993.340496064811</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45993.340496064811</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45993.340496064811</v>
      </c>
      <c r="H937" s="22"/>
      <c r="I937" s="19" t="str">
        <f>IFERROR(VLOOKUP(D937,DB!A:F,6,0),"")</f>
        <v/>
      </c>
      <c r="J937" s="18" t="str">
        <f>IFERROR(VLOOKUP(D937,DB!A:G,7,0),"")</f>
        <v/>
      </c>
      <c r="K937" s="42"/>
      <c r="L937" s="23" t="str">
        <f>IFERROR(VLOOKUP(D937,DB!A:I,9,0),"")</f>
        <v/>
      </c>
    </row>
  </sheetData>
  <dataValidations count="2">
    <dataValidation allowBlank="1" showInputMessage="1" showErrorMessage="1" sqref="E1" xr:uid="{5914219A-CB83-432D-936A-CC0CB6F3982A}"/>
    <dataValidation type="list" allowBlank="1" showInputMessage="1" showErrorMessage="1" sqref="E2:E93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1"/>
  <sheetViews>
    <sheetView tabSelected="1" workbookViewId="0">
      <selection activeCell="H6" sqref="H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39196</v>
      </c>
      <c r="B2" s="88" t="str">
        <f>IFERROR(VLOOKUP(D2,DB!A:K,11,0),"")</f>
        <v>R4</v>
      </c>
      <c r="C2" s="90">
        <v>1</v>
      </c>
      <c r="D2" s="88" t="s">
        <v>35166</v>
      </c>
      <c r="E2" s="91" t="s">
        <v>39106</v>
      </c>
      <c r="F2" s="92">
        <v>45703.480717592596</v>
      </c>
      <c r="G2" s="93">
        <f ca="1">IFERROR(NOW()-F2,"")</f>
        <v>289.85977847221511</v>
      </c>
      <c r="H2" s="92">
        <v>45703.474768518521</v>
      </c>
      <c r="I2" s="92" t="str">
        <f>IFERROR(VLOOKUP(D2,DB!A:F,6,0),"")</f>
        <v>SCECO</v>
      </c>
      <c r="J2" s="92" t="str">
        <f>IFERROR(VLOOKUP(D2,DB!A:G,7,0),"")</f>
        <v>Dead</v>
      </c>
      <c r="K2" s="94" t="s">
        <v>39197</v>
      </c>
      <c r="L2" s="88" t="str">
        <f>IFERROR(VLOOKUP(D2,DB!A:I,9,0),"")</f>
        <v>Latis</v>
      </c>
    </row>
    <row r="3" spans="1:16" ht="15" customHeight="1">
      <c r="A3" s="110" t="s">
        <v>39198</v>
      </c>
      <c r="B3" s="88" t="str">
        <f>IFERROR(VLOOKUP(D3,DB!A:K,11,0),"")</f>
        <v>R4</v>
      </c>
      <c r="C3" s="90">
        <v>2</v>
      </c>
      <c r="D3" s="88" t="s">
        <v>35271</v>
      </c>
      <c r="E3" s="91" t="s">
        <v>39106</v>
      </c>
      <c r="F3" s="92">
        <v>45992.715254629627</v>
      </c>
      <c r="G3" s="93">
        <f t="shared" ref="G3" ca="1" si="0">IFERROR(NOW()-F3,"")</f>
        <v>0.62524143518385245</v>
      </c>
      <c r="H3" s="92">
        <v>45992.705231481479</v>
      </c>
      <c r="I3" s="110" t="str">
        <f>IFERROR(VLOOKUP(D3,DB!A:F,6,0),"")</f>
        <v>Generator-SG</v>
      </c>
      <c r="J3" s="110" t="str">
        <f>IFERROR(VLOOKUP(D3,DB!A:G,7,0),"")</f>
        <v>Dead</v>
      </c>
      <c r="K3" s="94" t="s">
        <v>39199</v>
      </c>
      <c r="L3" s="88" t="str">
        <f>IFERROR(VLOOKUP(D3,DB!A:I,9,0),"")</f>
        <v>Latis</v>
      </c>
    </row>
    <row r="4" spans="1:16" ht="15" customHeight="1">
      <c r="A4" s="90" t="s">
        <v>39200</v>
      </c>
      <c r="B4" s="88" t="str">
        <f>IFERROR(VLOOKUP(D4,DB!A:K,11,0),"")</f>
        <v>R4</v>
      </c>
      <c r="C4" s="90">
        <v>1</v>
      </c>
      <c r="D4" s="88" t="s">
        <v>39201</v>
      </c>
      <c r="E4" s="91" t="s">
        <v>39106</v>
      </c>
      <c r="F4" s="92">
        <v>45993.322916666664</v>
      </c>
      <c r="G4" s="93">
        <f ca="1">IFERROR(NOW()-F4,"")</f>
        <v>1.757939814706333E-2</v>
      </c>
      <c r="H4" s="92">
        <v>45993.299074074072</v>
      </c>
      <c r="I4" s="110" t="str">
        <f>IFERROR(VLOOKUP(D4,DB!A:F,6,0),"")</f>
        <v>SCECO</v>
      </c>
      <c r="J4" s="110" t="str">
        <f>IFERROR(VLOOKUP(D4,DB!A:G,7,0),"")</f>
        <v>Vandalized+Dead</v>
      </c>
      <c r="K4" s="94" t="s">
        <v>39202</v>
      </c>
      <c r="L4" s="88" t="str">
        <f>IFERROR(VLOOKUP(D4,DB!A:I,9,0),"")</f>
        <v>Latis</v>
      </c>
    </row>
    <row r="5" spans="1:16" ht="15" customHeight="1">
      <c r="A5" s="110"/>
      <c r="B5" s="88" t="str">
        <f>IFERROR(VLOOKUP(D5,DB!A:K,11,0),"")</f>
        <v/>
      </c>
      <c r="C5" s="90"/>
      <c r="D5" s="88"/>
      <c r="E5" s="91"/>
      <c r="F5" s="92"/>
      <c r="G5" s="93">
        <f t="shared" ref="G4:G67" ca="1" si="1">IFERROR(NOW()-F5,"")</f>
        <v>45993.340496064811</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45993.340496064811</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45993.340496064811</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45993.340496064811</v>
      </c>
      <c r="H8" s="92"/>
      <c r="I8" s="110" t="str">
        <f>IFERROR(VLOOKUP(D8,DB!A:F,6,0),"")</f>
        <v/>
      </c>
      <c r="J8" s="110" t="str">
        <f>IFERROR(VLOOKUP(D8,DB!A:G,7,0),"")</f>
        <v/>
      </c>
      <c r="K8" s="94"/>
      <c r="L8" s="88" t="str">
        <f>IFERROR(VLOOKUP(D8,DB!A:I,9,0),"")</f>
        <v/>
      </c>
    </row>
    <row r="9" spans="1:16" ht="15" customHeight="1">
      <c r="A9" s="110"/>
      <c r="B9" s="88" t="str">
        <f>IFERROR(VLOOKUP(D9,DB!A:K,11,0),"")</f>
        <v/>
      </c>
      <c r="C9" s="90"/>
      <c r="D9" s="88"/>
      <c r="E9" s="91"/>
      <c r="F9" s="92"/>
      <c r="G9" s="93">
        <f t="shared" ca="1" si="1"/>
        <v>45993.340496064811</v>
      </c>
      <c r="H9" s="92"/>
      <c r="I9" s="110" t="str">
        <f>IFERROR(VLOOKUP(D9,DB!A:F,6,0),"")</f>
        <v/>
      </c>
      <c r="J9" s="110" t="str">
        <f>IFERROR(VLOOKUP(D9,DB!A:G,7,0),"")</f>
        <v/>
      </c>
      <c r="K9" s="94"/>
      <c r="L9" s="88" t="str">
        <f>IFERROR(VLOOKUP(D9,DB!A:I,9,0),"")</f>
        <v/>
      </c>
    </row>
    <row r="10" spans="1:16" ht="15" customHeight="1">
      <c r="A10" s="110"/>
      <c r="B10" s="88" t="str">
        <f>IFERROR(VLOOKUP(D10,DB!A:K,11,0),"")</f>
        <v/>
      </c>
      <c r="C10" s="90"/>
      <c r="D10" s="88"/>
      <c r="E10" s="91"/>
      <c r="F10" s="92"/>
      <c r="G10" s="93">
        <f t="shared" ca="1" si="1"/>
        <v>45993.340496064811</v>
      </c>
      <c r="H10" s="92"/>
      <c r="I10" s="110" t="str">
        <f>IFERROR(VLOOKUP(D10,DB!A:F,6,0),"")</f>
        <v/>
      </c>
      <c r="J10" s="110" t="str">
        <f>IFERROR(VLOOKUP(D10,DB!A:G,7,0),"")</f>
        <v/>
      </c>
      <c r="K10" s="94"/>
      <c r="L10" s="88" t="str">
        <f>IFERROR(VLOOKUP(D10,DB!A:I,9,0),"")</f>
        <v/>
      </c>
    </row>
    <row r="11" spans="1:16" ht="15" customHeight="1">
      <c r="A11" s="110"/>
      <c r="B11" s="88" t="str">
        <f>IFERROR(VLOOKUP(D11,DB!A:K,11,0),"")</f>
        <v/>
      </c>
      <c r="C11" s="90"/>
      <c r="D11" s="88"/>
      <c r="E11" s="91"/>
      <c r="F11" s="92"/>
      <c r="G11" s="93">
        <f t="shared" ca="1" si="1"/>
        <v>45993.340496064811</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45993.340496064811</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45993.340496064811</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45993.340496064811</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45993.340496064811</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45993.340496064811</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45993.340496064811</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45993.340496064811</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45993.340496064811</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153"/>
      <c r="E20" s="91"/>
      <c r="F20" s="92"/>
      <c r="G20" s="93">
        <f t="shared" ca="1" si="1"/>
        <v>45993.340496064811</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45993.340496064811</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45993.340496064811</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45993.340496064811</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45993.340496064811</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45993.340496064811</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45993.340496064811</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45993.340496064811</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45993.340496064811</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45993.340496064811</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45993.340496064811</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45993.340496064811</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45993.340496064811</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45993.340496064811</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45993.340496064811</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45993.340496064811</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45993.340496064811</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45993.340496064811</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45993.340496064811</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45993.340496064811</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45993.340496064811</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45993.340496064811</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45993.340496064811</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45993.340496064811</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45993.340496064811</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45993.340496064811</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45993.340496064811</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45993.340496064811</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45993.340496064811</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45993.340496064811</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45993.340496064811</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45993.340496064811</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45993.340496064811</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45993.340496064811</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45993.340496064811</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45993.340496064811</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45993.340496064811</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45993.340496064811</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45993.340496064811</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45993.340496064811</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45993.340496064811</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45993.340496064811</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45993.340496064811</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45993.340496064811</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45993.340496064811</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45993.340496064811</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45993.340496064811</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45993.340496064811</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ref="G68:G131" ca="1" si="2">IFERROR(NOW()-F68,"")</f>
        <v>45993.340496064811</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2"/>
        <v>45993.340496064811</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45993.340496064811</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45993.340496064811</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45993.340496064811</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45993.340496064811</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45993.340496064811</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45993.340496064811</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45993.340496064811</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45993.340496064811</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45993.340496064811</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45993.340496064811</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45993.340496064811</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45993.340496064811</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45993.340496064811</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45993.340496064811</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45993.340496064811</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45993.340496064811</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45993.340496064811</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45993.340496064811</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45993.340496064811</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45993.340496064811</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45993.340496064811</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45993.340496064811</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45993.340496064811</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45993.340496064811</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45993.340496064811</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45993.340496064811</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45993.340496064811</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45993.340496064811</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45993.340496064811</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45993.340496064811</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45993.340496064811</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45993.340496064811</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45993.340496064811</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45993.340496064811</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45993.340496064811</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45993.340496064811</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45993.340496064811</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45993.340496064811</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45993.340496064811</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45993.340496064811</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45993.340496064811</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45993.340496064811</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45993.340496064811</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45993.340496064811</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45993.340496064811</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45993.340496064811</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45993.340496064811</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45993.340496064811</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45993.340496064811</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45993.340496064811</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45993.340496064811</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45993.340496064811</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45993.340496064811</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45993.340496064811</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45993.340496064811</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45993.340496064811</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45993.340496064811</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45993.340496064811</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45993.340496064811</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45993.340496064811</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45993.340496064811</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45993.340496064811</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ref="G132:G195" ca="1" si="3">IFERROR(NOW()-F132,"")</f>
        <v>45993.340496064811</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3"/>
        <v>45993.340496064811</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45993.340496064811</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45993.340496064811</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45993.340496064811</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45993.340496064811</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45993.340496064811</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45993.340496064811</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45993.340496064811</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45993.340496064811</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45993.340496064811</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45993.340496064811</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45993.340496064811</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45993.340496064811</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45993.340496064811</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45993.340496064811</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45993.340496064811</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45993.340496064811</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45993.340496064811</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45993.340496064811</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45993.340496064811</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45993.340496064811</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45993.340496064811</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45993.340496064811</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45993.340496064811</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45993.340496064811</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45993.340496064811</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45993.340496064811</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45993.340496064811</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45993.340496064811</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45993.340496064811</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45993.340496064811</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45993.340496064811</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45993.340496064811</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45993.340496064811</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45993.340496064811</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45993.340496064811</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45993.340496064811</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45993.340496064811</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45993.340496064811</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45993.340496064811</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45993.340496064811</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45993.340496064811</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45993.340496064811</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45993.340496064811</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45993.340496064811</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45993.340496064811</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45993.340496064811</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45993.340496064811</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45993.340496064811</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45993.340496064811</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45993.340496064811</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45993.340496064811</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45993.340496064811</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45993.340496064811</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45993.340496064811</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45993.340496064811</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45993.340496064811</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45993.340496064811</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45993.340496064811</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45993.340496064811</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45993.340496064811</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45993.340496064811</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45993.340496064811</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ref="G196:G241" ca="1" si="4">IFERROR(NOW()-F196,"")</f>
        <v>45993.340496064811</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4"/>
        <v>45993.340496064811</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45993.340496064811</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45993.340496064811</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45993.340496064811</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45993.340496064811</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45993.340496064811</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45993.340496064811</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45993.340496064811</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45993.340496064811</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45993.340496064811</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45993.340496064811</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45993.340496064811</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45993.340496064811</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45993.340496064811</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45993.340496064811</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45993.340496064811</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45993.340496064811</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45993.340496064811</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45993.340496064811</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45993.340496064811</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45993.340496064811</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45993.340496064811</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45993.340496064811</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45993.340496064811</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45993.340496064811</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45993.340496064811</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45993.340496064811</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45993.340496064811</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45993.340496064811</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45993.340496064811</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45993.340496064811</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45993.340496064811</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45993.340496064811</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45993.340496064811</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45993.340496064811</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45993.340496064811</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45993.340496064811</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45993.340496064811</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45993.340496064811</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45993.340496064811</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45993.340496064811</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45993.340496064811</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45993.340496064811</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45993.340496064811</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45993.340496064811</v>
      </c>
      <c r="H241" s="92"/>
      <c r="I241" s="110" t="str">
        <f>IFERROR(VLOOKUP(D241,DB!A:F,6,0),"")</f>
        <v/>
      </c>
      <c r="J241" s="110" t="str">
        <f>IFERROR(VLOOKUP(D241,DB!A:G,7,0),"")</f>
        <v/>
      </c>
      <c r="K241" s="94"/>
      <c r="L241" s="88" t="str">
        <f>IFERROR(VLOOKUP(D241,DB!A:I,9,0),"")</f>
        <v/>
      </c>
    </row>
  </sheetData>
  <dataValidations count="2">
    <dataValidation allowBlank="1" showInputMessage="1" showErrorMessage="1" sqref="E1" xr:uid="{A4F81451-56CC-4543-9497-104C4E44EE4B}"/>
    <dataValidation type="list" allowBlank="1" showInputMessage="1" showErrorMessage="1" sqref="E2:E24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0"/>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101.50843587962299</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67.151618749994668</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44.6793849536989</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11.967197453697736</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05">
        <f ca="1">IFERROR(NOW()-F6,"")</f>
        <v>45993.340496064811</v>
      </c>
      <c r="H6" s="38"/>
      <c r="I6" s="37" t="str">
        <f>IFERROR(VLOOKUP(D6,DB!A:F,6,0),"")</f>
        <v/>
      </c>
      <c r="J6" s="37" t="str">
        <f>IFERROR(VLOOKUP(D6,DB!A:G,7,0),"")</f>
        <v/>
      </c>
      <c r="K6" s="37"/>
      <c r="L6" s="37" t="str">
        <f>IFERROR(VLOOKUP(D6,DB!A:I,9,0),"")</f>
        <v/>
      </c>
    </row>
    <row r="7" spans="1:13">
      <c r="A7" s="37"/>
      <c r="B7" s="37" t="str">
        <f>IFERROR(VLOOKUP(D7,DB!A:K,11,0),"")</f>
        <v/>
      </c>
      <c r="C7" s="37"/>
      <c r="D7" s="154"/>
      <c r="E7" s="37"/>
      <c r="F7" s="38"/>
      <c r="G7" s="105">
        <f ca="1">IFERROR(NOW()-F7,"")</f>
        <v>45993.340496064811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45993.340496064811</v>
      </c>
      <c r="H8" s="38"/>
      <c r="I8" s="37" t="str">
        <f>IFERROR(VLOOKUP(D8,DB!A:F,6,0),"")</f>
        <v/>
      </c>
      <c r="J8" s="37" t="str">
        <f>IFERROR(VLOOKUP(D8,DB!A:G,7,0),"")</f>
        <v/>
      </c>
      <c r="K8" s="37"/>
      <c r="L8" s="37" t="str">
        <f>IFERROR(VLOOKUP(D8,DB!A:I,9,0),"")</f>
        <v/>
      </c>
    </row>
    <row r="9" spans="1:13">
      <c r="A9" s="37"/>
      <c r="B9" s="37" t="str">
        <f>IFERROR(VLOOKUP(#REF!,DB!A:K,11,0),"")</f>
        <v/>
      </c>
      <c r="C9" s="37"/>
      <c r="D9" s="37"/>
      <c r="E9" s="37"/>
      <c r="F9" s="38"/>
      <c r="G9" s="135">
        <f ca="1">IFERROR(NOW()-F9,"")</f>
        <v>45993.340496064811</v>
      </c>
      <c r="H9" s="38"/>
      <c r="I9" s="37" t="str">
        <f>IFERROR(VLOOKUP(#REF!,DB!A:F,6,0),"")</f>
        <v/>
      </c>
      <c r="J9" s="37" t="str">
        <f>IFERROR(VLOOKUP(#REF!,DB!A:G,7,0),"")</f>
        <v/>
      </c>
      <c r="K9" s="37"/>
      <c r="L9" s="37" t="str">
        <f>IFERROR(VLOOKUP(#REF!,DB!A:I,9,0),"")</f>
        <v/>
      </c>
    </row>
    <row r="10" spans="1:13">
      <c r="A10" s="37"/>
      <c r="B10" s="37" t="str">
        <f>IFERROR(VLOOKUP(D10,DB!A:K,11,0),"")</f>
        <v/>
      </c>
      <c r="C10" s="37"/>
      <c r="D10" s="37"/>
      <c r="E10" s="37"/>
      <c r="F10" s="38"/>
      <c r="G10" s="135">
        <f ca="1">IFERROR(NOW()-F10,"")</f>
        <v>45993.340496064811</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5">
        <f ca="1">IFERROR(NOW()-F11,"")</f>
        <v>45993.340496064811</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45993.340496064811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45993.340496064811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45993.340496064811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45993.340496064811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45993.340496064811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45993.340496064811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45993.340496064811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45993.340496064811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45993.340496064811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45993.340496064811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45993.340496064811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45993.340496064811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45993.340496064811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45993.340496064811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45993.340496064811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45993.340496064811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45993.340496064811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45993.340496064811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45993.340496064811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45993.340496064811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45993.340496064811</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45993.340496064811</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45993.340496064811</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45993.340496064811</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45993.340496064811</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45993.340496064811</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45993.340496064811</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45993.340496064811</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45993.340496064811</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45993.340496064811</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45993.340496064811</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45993.340496064811</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45993.340496064811</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45993.340496064811</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45993.340496064811</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45993.340496064811</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45993.340496064811</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45993.340496064811</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45993.340496064811</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45993.340496064811</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45993.340496064811</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45993.340496064811</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45993.340496064811</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45993.340496064811</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45993.340496064811</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45993.340496064811</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45993.340496064811</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45993.340496064811</v>
      </c>
      <c r="H59" s="38"/>
      <c r="I59" s="37" t="str">
        <f>IFERROR(VLOOKUP(D59,DB!A:F,6,0),"")</f>
        <v/>
      </c>
      <c r="J59" s="37" t="str">
        <f>IFERROR(VLOOKUP(D59,DB!A:G,7,0),"")</f>
        <v/>
      </c>
      <c r="K59" s="37"/>
      <c r="L59" s="37" t="str">
        <f>IFERROR(VLOOKUP(D59,DB!A:I,9,0),"")</f>
        <v/>
      </c>
    </row>
    <row r="60" spans="1:12">
      <c r="A60" s="150"/>
      <c r="B60" s="150" t="str">
        <f>IFERROR(VLOOKUP(D60,DB!A:K,11,0),"")</f>
        <v/>
      </c>
      <c r="C60" s="150"/>
      <c r="D60" s="150"/>
      <c r="E60" s="150"/>
      <c r="F60" s="151"/>
      <c r="G60" s="152">
        <f ca="1">IFERROR(NOW()-F60,"")</f>
        <v>45993.340496064811</v>
      </c>
      <c r="H60" s="151"/>
      <c r="I60" s="150" t="str">
        <f>IFERROR(VLOOKUP(D60,DB!A:F,6,0),"")</f>
        <v/>
      </c>
      <c r="J60" s="150" t="str">
        <f>IFERROR(VLOOKUP(D60,DB!A:G,7,0),"")</f>
        <v/>
      </c>
      <c r="K60" s="150"/>
      <c r="L60" s="150" t="str">
        <f>IFERROR(VLOOKUP(D60,DB!A:I,9,0),"")</f>
        <v/>
      </c>
    </row>
  </sheetData>
  <dataValidations count="2">
    <dataValidation allowBlank="1" showInputMessage="1" showErrorMessage="1" sqref="E1" xr:uid="{920C6338-E771-4DAE-8C89-92A9093EA4DE}"/>
    <dataValidation type="list" allowBlank="1" showInputMessage="1" showErrorMessage="1" sqref="E2:E13 E15:E60 D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4"/>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55"/>
      <c r="E2" s="142"/>
      <c r="F2" s="121"/>
      <c r="G2" s="72">
        <f ca="1">IFERROR(NOW()-F2,"-")</f>
        <v>45993.340496064811</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42"/>
      <c r="F3" s="121"/>
      <c r="G3" s="72">
        <f ca="1">IFERROR(NOW()-F3,"-")</f>
        <v>45993.340496064811</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45993.340496064811</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45993.340496064811</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45993.340496064811</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45993.340496064811</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45993.340496064811</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45993.340496064811</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45993.340496064811</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45993.340496064811</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45993.340496064811</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45993.340496064811</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45993.340496064811</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45993.340496064811</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45993.340496064811</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45993.340496064811</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45993.340496064811</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45993.340496064811</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45993.340496064811</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45993.340496064811</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45993.340496064811</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45993.340496064811</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45993.340496064811</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45993.340496064811</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45993.340496064811</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45993.340496064811</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45993.340496064811</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45993.340496064811</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45993.340496064811</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45993.340496064811</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45993.340496064811</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45993.340496064811</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45993.340496064811</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45993.340496064811</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45993.340496064811</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45993.340496064811</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45993.340496064811</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45993.340496064811</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45993.340496064811</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45993.340496064811</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45993.340496064811</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45993.340496064811</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45993.340496064811</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45993.340496064811</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45993.340496064811</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45993.340496064811</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45993.340496064811</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45993.340496064811</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45993.340496064811</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45993.340496064811</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45993.340496064811</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45993.340496064811</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45993.340496064811</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45993.340496064811</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45993.340496064811</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45993.340496064811</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45993.340496064811</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45993.340496064811</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45993.340496064811</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45993.340496064811</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45993.340496064811</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45993.340496064811</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45993.340496064811</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45993.340496064811</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45993.340496064811</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45993.340496064811</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45993.340496064811</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45993.340496064811</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45993.340496064811</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45993.340496064811</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45993.340496064811</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45993.340496064811</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45993.340496064811</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45993.340496064811</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45993.340496064811</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45993.340496064811</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45993.340496064811</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45993.340496064811</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45993.340496064811</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45993.340496064811</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45993.340496064811</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45993.340496064811</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45993.340496064811</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45993.340496064811</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45993.340496064811</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45993.340496064811</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45993.340496064811</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45993.340496064811</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45993.340496064811</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45993.340496064811</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45993.340496064811</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45993.340496064811</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45993.340496064811</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45993.340496064811</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45993.340496064811</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45993.340496064811</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45993.340496064811</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45993.340496064811</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45993.340496064811</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45993.340496064811</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45993.340496064811</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45993.340496064811</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45993.340496064811</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45993.340496064811</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45993.340496064811</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45993.340496064811</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45993.340496064811</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45993.340496064811</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45993.340496064811</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45993.340496064811</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45993.340496064811</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45993.340496064811</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45993.340496064811</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45993.340496064811</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45993.340496064811</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45993.340496064811</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45993.340496064811</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45993.340496064811</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45993.340496064811</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45993.340496064811</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45993.340496064811</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45993.340496064811</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45993.340496064811</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45993.340496064811</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45993.340496064811</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45993.340496064811</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45993.340496064811</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45993.340496064811</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45993.340496064811</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45993.340496064811</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45993.340496064811</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45993.340496064811</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45993.340496064811</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45993.340496064811</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45993.340496064811</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45993.340496064811</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45993.340496064811</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45993.340496064811</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45993.340496064811</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45993.340496064811</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45993.340496064811</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45993.340496064811</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45993.340496064811</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45993.340496064811</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45993.340496064811</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45993.340496064811</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45993.340496064811</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45993.340496064811</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45993.340496064811</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45993.340496064811</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45993.340496064811</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45993.340496064811</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45993.340496064811</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45993.340496064811</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45993.340496064811</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45993.340496064811</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45993.340496064811</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45993.340496064811</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45993.340496064811</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45993.340496064811</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45993.340496064811</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45993.340496064811</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45993.340496064811</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45993.340496064811</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45993.340496064811</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45993.340496064811</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45993.340496064811</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45993.340496064811</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45993.340496064811</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45993.340496064811</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45993.340496064811</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45993.340496064811</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45993.340496064811</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45993.340496064811</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45993.340496064811</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45993.340496064811</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45993.340496064811</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45993.340496064811</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45993.340496064811</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45993.340496064811</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45993.340496064811</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45993.340496064811</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45993.340496064811</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45993.340496064811</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45993.340496064811</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45993.340496064811</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45993.340496064811</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45993.340496064811</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45993.340496064811</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45993.340496064811</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45993.340496064811</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45993.340496064811</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45993.340496064811</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45993.340496064811</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45993.340496064811</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45993.340496064811</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45993.340496064811</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45993.340496064811</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45993.340496064811</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45993.340496064811</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45993.340496064811</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45993.340496064811</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45993.340496064811</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45993.340496064811</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45993.340496064811</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45993.340496064811</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45993.340496064811</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45993.340496064811</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45993.340496064811</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45993.340496064811</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45993.340496064811</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45993.340496064811</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45993.340496064811</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45993.340496064811</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45993.340496064811</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45993.340496064811</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45993.340496064811</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45993.340496064811</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45993.340496064811</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45993.340496064811</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45993.340496064811</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45993.340496064811</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45993.340496064811</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45993.340496064811</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45993.340496064811</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45993.340496064811</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45993.340496064811</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45993.340496064811</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45993.340496064811</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45993.340496064811</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45993.340496064811</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45993.340496064811</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45993.340496064811</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45993.340496064811</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45993.340496064811</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45993.340496064811</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45993.340496064811</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45993.340496064811</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45993.340496064811</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45993.340496064811</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45993.340496064811</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45993.340496064811</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45993.340496064811</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45993.340496064811</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45993.340496064811</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45993.340496064811</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45993.340496064811</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45993.340496064811</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45993.340496064811</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45993.340496064811</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45993.340496064811</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45993.340496064811</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45993.340496064811</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45993.340496064811</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45993.340496064811</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45993.340496064811</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45993.340496064811</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45993.340496064811</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45993.340496064811</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45993.340496064811</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45993.340496064811</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45993.340496064811</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45993.340496064811</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45993.340496064811</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45993.340496064811</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45993.340496064811</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45993.340496064811</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45993.340496064811</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45993.340496064811</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45993.340496064811</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45993.340496064811</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45993.340496064811</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45993.340496064811</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45993.340496064811</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45993.340496064811</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45993.340496064811</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45993.340496064811</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45993.340496064811</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45993.340496064811</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45993.340496064811</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45993.340496064811</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45993.340496064811</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45993.340496064811</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45993.340496064811</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45993.340496064811</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45993.340496064811</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45993.340496064811</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45993.340496064811</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45993.340496064811</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45993.340496064811</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45993.340496064811</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45993.340496064811</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45993.340496064811</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45993.340496064811</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45993.340496064811</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45993.340496064811</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45993.340496064811</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45993.340496064811</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45993.340496064811</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45993.340496064811</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45993.340496064811</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45993.340496064811</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45993.340496064811</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45993.340496064811</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45993.340496064811</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45993.340496064811</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45993.340496064811</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45993.340496064811</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45993.340496064811</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45993.340496064811</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45993.340496064811</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45993.340496064811</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45993.340496064811</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45993.340496064811</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45993.340496064811</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45993.340496064811</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45993.340496064811</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45993.340496064811</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45993.340496064811</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45993.340496064811</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45993.340496064811</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45993.340496064811</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45993.340496064811</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45993.340496064811</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45993.340496064811</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45993.340496064811</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45993.340496064811</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45993.340496064811</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45993.340496064811</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45993.340496064811</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45993.340496064811</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45993.340496064811</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45993.340496064811</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45993.340496064811</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45993.340496064811</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45993.340496064811</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45993.340496064811</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45993.340496064811</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45993.340496064811</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45993.340496064811</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45993.340496064811</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45993.340496064811</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45993.340496064811</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45993.340496064811</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45993.340496064811</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45993.340496064811</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45993.340496064811</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45993.340496064811</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45993.340496064811</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45993.340496064811</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45993.340496064811</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45993.340496064811</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45993.340496064811</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45993.340496064811</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45993.340496064811</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45993.340496064811</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45993.340496064811</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45993.340496064811</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45993.340496064811</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45993.340496064811</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45993.340496064811</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45993.340496064811</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45993.340496064811</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45993.340496064811</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45993.340496064811</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45993.340496064811</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45993.340496064811</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45993.340496064811</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45993.340496064811</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45993.340496064811</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45993.340496064811</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45993.340496064811</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45993.340496064811</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45993.340496064811</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45993.340496064811</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45993.340496064811</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45993.340496064811</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45993.340496064811</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45993.340496064811</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45993.340496064811</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45993.340496064811</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45993.340496064811</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45993.340496064811</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45993.340496064811</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45993.340496064811</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45993.340496064811</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45993.340496064811</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45993.340496064811</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45993.340496064811</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45993.340496064811</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45993.340496064811</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45993.340496064811</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45993.340496064811</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45993.340496064811</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45993.340496064811</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45993.340496064811</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45993.340496064811</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45993.340496064811</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45993.340496064811</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45993.340496064811</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45993.340496064811</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45993.340496064811</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45993.340496064811</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45993.340496064811</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45993.340496064811</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45993.340496064811</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45993.340496064811</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45993.340496064811</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45993.340496064811</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45993.340496064811</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45993.340496064811</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45993.340496064811</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45993.340496064811</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45993.340496064811</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45993.340496064811</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45993.340496064811</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45993.340496064811</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45993.340496064811</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45993.340496064811</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45993.340496064811</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45993.340496064811</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45993.340496064811</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45993.340496064811</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45993.340496064811</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45993.340496064811</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45993.340496064811</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45993.340496064811</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45993.340496064811</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45993.340496064811</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45993.340496064811</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45993.340496064811</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45993.340496064811</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45993.340496064811</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45993.340496064811</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45993.340496064811</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45993.340496064811</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45993.340496064811</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45993.340496064811</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45993.340496064811</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45993.340496064811</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45993.340496064811</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45993.340496064811</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45993.340496064811</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45993.340496064811</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45993.340496064811</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45993.340496064811</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45993.340496064811</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45993.340496064811</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45993.340496064811</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45993.340496064811</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45993.340496064811</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45993.340496064811</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45993.340496064811</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45993.340496064811</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45993.340496064811</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45993.340496064811</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45993.340496064811</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45993.340496064811</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45993.340496064811</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45993.340496064811</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45993.340496064811</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45993.340496064811</v>
      </c>
      <c r="H463" s="121"/>
      <c r="I463" s="119" t="str">
        <f>IFERROR(VLOOKUP(D463,DB!A:F,6,0),"")</f>
        <v/>
      </c>
      <c r="J463" s="119" t="str">
        <f>IFERROR(VLOOKUP(D463,DB!A:G,7,0),"")</f>
        <v/>
      </c>
      <c r="K463" s="122"/>
      <c r="L463" s="137" t="str">
        <f>IFERROR(VLOOKUP(D463,DB!A:I,9,0),"")</f>
        <v/>
      </c>
    </row>
    <row r="464" spans="1:12" ht="31.5" customHeight="1">
      <c r="A464" s="143"/>
      <c r="B464" s="144" t="str">
        <f>IFERROR(VLOOKUP(D464,DB!A:K,11,0),"")</f>
        <v/>
      </c>
      <c r="C464" s="145"/>
      <c r="D464" s="144"/>
      <c r="E464" s="142"/>
      <c r="F464" s="146"/>
      <c r="G464" s="147">
        <f ca="1">IFERROR(NOW()-F464,"-")</f>
        <v>45993.340496064811</v>
      </c>
      <c r="H464" s="146"/>
      <c r="I464" s="144" t="str">
        <f>IFERROR(VLOOKUP(D464,DB!A:F,6,0),"")</f>
        <v/>
      </c>
      <c r="J464" s="144" t="str">
        <f>IFERROR(VLOOKUP(D464,DB!A:G,7,0),"")</f>
        <v/>
      </c>
      <c r="K464" s="148"/>
      <c r="L464" s="149" t="str">
        <f>IFERROR(VLOOKUP(D464,DB!A:I,9,0),"")</f>
        <v/>
      </c>
    </row>
  </sheetData>
  <dataValidations count="2">
    <dataValidation allowBlank="1" showInputMessage="1" showErrorMessage="1" sqref="E1" xr:uid="{9E1BC488-8814-4F8A-8DBE-742B3278AB71}"/>
    <dataValidation type="list" allowBlank="1" showInputMessage="1" showErrorMessage="1" sqref="E2:E46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2025-12-02T05:11:09Z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