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400" documentId="120_S{2AC9BD13-BADA-5192-A53E-5A8FF88502F6}" xr6:coauthVersionLast="47" xr6:coauthVersionMax="47" xr10:uidLastSave="{968E0F0C-541C-4145-96D7-5F5E38DED561}"/>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G2" i="9"/>
  <c r="B9" i="9"/>
  <c r="D6" i="3"/>
  <c r="B3" i="9"/>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6" i="1"/>
  <c r="G6" i="1"/>
  <c r="I6" i="1"/>
  <c r="J6" i="1"/>
  <c r="L6" i="1"/>
  <c r="B7" i="1"/>
  <c r="G7" i="1"/>
  <c r="I7" i="1"/>
  <c r="J7" i="1"/>
  <c r="L7" i="1"/>
  <c r="B8" i="1"/>
  <c r="G8" i="1"/>
  <c r="I8" i="1"/>
  <c r="J8" i="1"/>
  <c r="L8"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G2" i="1"/>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<sst xmlns="http://schemas.openxmlformats.org/spreadsheetml/2006/main" count="180269" uniqueCount="39119">
  <si>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</si>
  <si>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</si>
  <si>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</si>
  <si>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</si>
  <si>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</si>
  <si>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</si>
  <si>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</si>
  <si>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</si>
  <si>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</si>
  <si>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</si>
  <si>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</si>
  <si>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</si>
  <si>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</si>
  <si>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</si>
  <si>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</si>
  <si>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</si>
  <si>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</si>
  <si>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</si>
  <si>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</si>
  <si>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</si>
  <si>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</si>
  <si>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</si>
  <si>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</si>
  <si>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</si>
  <si>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</si>
  <si>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</si>
  <si>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</si>
  <si>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</si>
  <si>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</si>
  <si>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</si>
  <si>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</si>
  <si>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</si>
  <si>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</si>
  <si>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</si>
  <si>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</si>
  <si>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</si>
  <si>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</si>
  <si>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</si>
  <si>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</si>
  <si>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</si>
  <si>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</si>
  <si>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</si>
  <si>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</si>
  <si>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</si>
  <si>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</si>
  <si>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</si>
  <si>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</si>
  <si>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</si>
  <si>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</si>
  <si>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</si>
  <si>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</si>
  <si>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</si>
  <si>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</si>
  <si>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</si>
  <si>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</si>
  <si>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</si>
  <si>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</si>
  <si>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</si>
  <si>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</si>
  <si>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</si>
  <si>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</si>
  <si>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</si>
  <si>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</si>
  <si>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</si>
  <si>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</si>
  <si>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</si>
  <si>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</si>
  <si>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</si>
  <si>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</si>
  <si>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</si>
  <si>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</si>
  <si>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</si>
  <si>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</si>
  <si>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</si>
  <si>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</si>
  <si>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</si>
  <si>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</si>
  <si>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</si>
  <si>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</si>
  <si>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</si>
  <si>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</si>
  <si>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</si>
  <si>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</si>
  <si>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</si>
  <si>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</si>
  <si>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</si>
  <si>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</si>
  <si>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</si>
  <si>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</si>
  <si>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</si>
  <si>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</si>
  <si>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</si>
  <si>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</si>
  <si>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</si>
  <si>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</si>
  <si>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</si>
  <si>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</si>
  <si>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</si>
  <si>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</si>
  <si>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</si>
  <si>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</si>
  <si>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</si>
  <si>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</si>
  <si>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</si>
  <si>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</si>
  <si>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</si>
  <si>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</si>
  <si>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</si>
  <si>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</si>
  <si>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</si>
  <si>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</si>
  <si>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</si>
  <si>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</si>
  <si>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</si>
  <si>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</si>
  <si>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</si>
  <si>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</si>
  <si>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</si>
  <si>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</si>
  <si>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</si>
  <si>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</si>
  <si>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</si>
  <si>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</si>
  <si>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</si>
  <si>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</si>
  <si>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</si>
  <si>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</si>
  <si>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</si>
  <si>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</si>
  <si>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</si>
  <si>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</si>
  <si>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</si>
  <si>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</si>
  <si>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</si>
  <si>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</si>
  <si>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</si>
  <si>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</si>
  <si>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</si>
  <si>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</si>
  <si>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</si>
  <si>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</si>
  <si>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</si>
  <si>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</si>
  <si>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</si>
  <si>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</si>
  <si>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</si>
  <si>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</si>
  <si>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</si>
  <si>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</si>
  <si>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</si>
  <si>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</si>
  <si>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</si>
  <si>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</si>
  <si>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</si>
  <si>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</si>
  <si>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</si>
  <si>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</si>
  <si>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</si>
  <si>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</si>
  <si>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</si>
  <si>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</si>
  <si>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</si>
  <si>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</si>
  <si>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</si>
  <si>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</si>
  <si>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</si>
  <si>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</si>
  <si>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</si>
  <si>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</si>
  <si>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</si>
  <si>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</si>
  <si>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</si>
  <si>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</si>
  <si>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</si>
  <si>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</si>
  <si>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</si>
  <si>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</si>
  <si>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</si>
  <si>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</si>
  <si>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</si>
  <si>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</si>
  <si>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</si>
  <si>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</si>
  <si>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</si>
  <si>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</si>
  <si>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</si>
  <si>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</si>
  <si>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</si>
  <si>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</si>
  <si>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</si>
  <si>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</si>
  <si>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</si>
  <si>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</si>
  <si>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</si>
  <si>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</si>
  <si>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</si>
  <si>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</si>
  <si>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</si>
  <si>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</si>
  <si>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</si>
  <si>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</si>
  <si>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</si>
  <si>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</si>
  <si>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</si>
  <si>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</si>
  <si>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</si>
  <si>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</si>
  <si>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</si>
  <si>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</si>
  <si>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</si>
  <si>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</si>
  <si>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</si>
  <si>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</si>
  <si>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</si>
  <si>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</si>
  <si>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</si>
  <si>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</si>
  <si>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</si>
  <si>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</si>
  <si>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</si>
  <si>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</si>
  <si>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</si>
  <si>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</si>
  <si>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</si>
  <si>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</si>
  <si>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</si>
  <si>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</si>
  <si>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</si>
  <si>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</si>
  <si>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</si>
  <si>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</si>
  <si>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</si>
  <si>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</si>
  <si>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</si>
  <si>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</si>
  <si>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</si>
  <si>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</si>
  <si>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</si>
  <si>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</si>
  <si>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</si>
  <si>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</si>
  <si>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</si>
  <si>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</si>
  <si>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</si>
  <si>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</si>
  <si>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</si>
  <si>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</si>
  <si>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</si>
  <si>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</si>
  <si>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</si>
  <si>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</si>
  <si>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</si>
  <si>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</si>
  <si>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</si>
  <si>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</si>
  <si>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</si>
  <si>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</si>
  <si>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</si>
  <si>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</si>
  <si>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</si>
  <si>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</si>
  <si>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</si>
  <si>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</si>
  <si>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</si>
  <si>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</si>
  <si>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</si>
  <si>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</si>
  <si>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</si>
  <si>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</si>
  <si>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</si>
  <si>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</si>
  <si>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</si>
  <si>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</si>
  <si>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</si>
  <si>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</si>
  <si>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</si>
  <si>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</si>
  <si>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</si>
  <si>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</si>
  <si>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</si>
  <si>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</si>
  <si>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</si>
  <si>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</si>
  <si>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</si>
  <si>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</si>
  <si>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</si>
  <si>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</si>
  <si>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</si>
  <si>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</si>
  <si>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</si>
  <si>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</si>
  <si>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</si>
  <si>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</si>
  <si>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</si>
  <si>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</si>
  <si>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</si>
  <si>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</si>
  <si>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</si>
  <si>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</si>
  <si>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</si>
  <si>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</si>
  <si>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</si>
  <si>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</si>
  <si>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</si>
  <si>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</si>
  <si>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</si>
  <si>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</si>
  <si>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</si>
  <si>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</si>
  <si>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</si>
  <si>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</si>
  <si>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</si>
  <si>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</si>
  <si>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</si>
  <si>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</si>
  <si>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</si>
  <si>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</si>
  <si>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</si>
  <si>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</si>
  <si>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</si>
  <si>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</si>
  <si>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</si>
  <si>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</si>
  <si>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</si>
  <si>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</si>
  <si>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</si>
  <si>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</si>
  <si>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</si>
  <si>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</si>
  <si>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</si>
  <si>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</si>
  <si>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</si>
  <si>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</si>
  <si>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</si>
  <si>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</si>
  <si>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</si>
  <si>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</si>
  <si>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</si>
  <si>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</si>
  <si>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</si>
  <si>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</si>
  <si>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</si>
  <si>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</si>
  <si>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</si>
  <si>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</si>
  <si>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</si>
  <si>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</si>
  <si>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</si>
  <si>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</si>
  <si>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</si>
  <si>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</si>
  <si>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</si>
  <si>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</si>
  <si>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</si>
  <si>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</si>
  <si>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</si>
  <si>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</si>
  <si>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</si>
  <si>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</si>
  <si>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</si>
  <si>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</si>
  <si>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</si>
  <si>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</si>
  <si>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</si>
  <si>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</si>
  <si>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</si>
  <si>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</si>
  <si>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</si>
  <si>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</si>
  <si>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</si>
  <si>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</si>
  <si>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</si>
  <si>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</si>
  <si>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</si>
  <si>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</si>
  <si>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</si>
  <si>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</si>
  <si>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</si>
  <si>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</si>
  <si>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</si>
  <si>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</si>
  <si>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</si>
  <si>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</si>
  <si>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</si>
  <si>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</si>
  <si>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</si>
  <si>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</si>
  <si>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</si>
  <si>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</si>
  <si>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</si>
  <si>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</si>
  <si>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</si>
  <si>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</si>
  <si>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</si>
  <si>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</si>
  <si>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</si>
  <si>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</si>
  <si>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</si>
  <si>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</si>
  <si>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</si>
  <si>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</si>
  <si>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</si>
  <si>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</si>
  <si>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</si>
  <si>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</si>
  <si>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</si>
  <si>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</si>
  <si>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</si>
  <si>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</si>
  <si>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</si>
  <si>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</si>
  <si>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</si>
  <si>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</si>
  <si>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</si>
  <si>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</si>
  <si>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</si>
  <si>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</si>
  <si>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</si>
  <si>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</si>
  <si>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</si>
  <si>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</si>
  <si>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</si>
  <si>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</si>
  <si>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</si>
  <si>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</si>
  <si>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</si>
  <si>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</si>
  <si>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</si>
  <si>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</si>
  <si>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</si>
  <si>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</si>
  <si>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</si>
  <si>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</si>
  <si>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</si>
  <si>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</si>
  <si>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</si>
  <si>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</si>
  <si>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</si>
  <si>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</si>
  <si>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</si>
  <si>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</si>
  <si>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</si>
  <si>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</si>
  <si>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</si>
  <si>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</si>
  <si>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</si>
  <si>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</si>
  <si>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</si>
  <si>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</si>
  <si>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</si>
  <si>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</si>
  <si>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</si>
  <si>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</si>
  <si>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</si>
  <si>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</si>
  <si>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</si>
  <si>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</si>
  <si>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</si>
  <si>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</si>
  <si>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</si>
  <si>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</si>
  <si>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</si>
  <si>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</si>
  <si>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</si>
  <si>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</si>
  <si>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</si>
  <si>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</si>
  <si>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</si>
  <si>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</si>
  <si>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</si>
  <si>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</si>
  <si>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</si>
  <si>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</si>
  <si>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</si>
  <si>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</si>
  <si>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</si>
  <si>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</si>
  <si>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</si>
  <si>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</si>
  <si>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</si>
  <si>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</si>
  <si>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</si>
  <si>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</si>
  <si>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</si>
  <si>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</si>
  <si>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</si>
  <si>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</si>
  <si>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</si>
  <si>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</si>
  <si>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</si>
  <si>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</si>
  <si>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</si>
  <si>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</si>
  <si>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</si>
  <si>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</si>
  <si>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</si>
  <si>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</si>
  <si>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</si>
  <si>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</si>
  <si>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</si>
  <si>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</si>
  <si>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</si>
  <si>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</si>
  <si>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</si>
  <si>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</si>
  <si>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</si>
  <si>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</si>
  <si>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</si>
  <si>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</si>
  <si>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</si>
  <si>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</si>
  <si>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</si>
  <si>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</si>
  <si>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</si>
  <si>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</si>
  <si>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</si>
  <si>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</si>
  <si>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</si>
  <si>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</si>
  <si>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</si>
  <si>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</si>
  <si>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</si>
  <si>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</si>
  <si>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</si>
  <si>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</si>
  <si>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</si>
  <si>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</si>
  <si>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</si>
  <si>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</si>
  <si>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</si>
  <si>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</si>
  <si>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</si>
  <si>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</si>
  <si>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</si>
  <si>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</si>
  <si>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</si>
  <si>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</si>
  <si>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</si>
  <si>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</si>
  <si>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</si>
  <si>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</si>
  <si>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</si>
  <si>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</si>
  <si>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</si>
  <si>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</si>
  <si>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</si>
  <si>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</si>
  <si>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</si>
  <si>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</si>
  <si>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</si>
  <si>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</si>
  <si>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</si>
  <si>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</si>
  <si>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</si>
  <si>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</si>
  <si>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</si>
  <si>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</si>
  <si>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</si>
  <si>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</si>
  <si>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</si>
  <si>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</si>
  <si>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</si>
  <si>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</si>
  <si>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</si>
  <si>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</si>
  <si>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</si>
  <si>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</si>
  <si>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</si>
  <si>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</si>
  <si>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</si>
  <si>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</si>
  <si>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</si>
  <si>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</si>
  <si>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</si>
  <si>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</si>
  <si>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</si>
  <si>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</si>
  <si>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</si>
  <si>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</si>
  <si>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</si>
  <si>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</si>
  <si>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</si>
  <si>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</si>
  <si>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</si>
  <si>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</si>
  <si>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</si>
  <si>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</si>
  <si>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</si>
  <si>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</si>
  <si>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</si>
  <si>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</si>
  <si>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</si>
  <si>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</si>
  <si>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</si>
  <si>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</si>
  <si>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</si>
  <si>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</si>
  <si>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</si>
  <si>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</si>
  <si>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</si>
  <si>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</si>
  <si>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</si>
  <si>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</si>
  <si>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</si>
  <si>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</si>
  <si>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</si>
  <si>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</si>
  <si>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</si>
  <si>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</si>
  <si>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</si>
  <si>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</si>
  <si>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</si>
  <si>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</si>
  <si>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</si>
  <si>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</si>
  <si>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</si>
  <si>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</si>
  <si>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</si>
  <si>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</si>
  <si>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</si>
  <si>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</si>
  <si>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</si>
  <si>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</si>
  <si>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</si>
  <si>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</si>
  <si>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</si>
  <si>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</si>
  <si>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</si>
  <si>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</si>
  <si>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</si>
  <si>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</si>
  <si>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</si>
  <si>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</si>
  <si>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</si>
  <si>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</si>
  <si>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</si>
  <si>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</si>
  <si>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</si>
  <si>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</si>
  <si>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</si>
  <si>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</si>
  <si>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</si>
  <si>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</si>
  <si>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</si>
  <si>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</si>
  <si>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</si>
  <si>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</si>
  <si>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</si>
  <si>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</si>
  <si>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</si>
  <si>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</si>
  <si>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</si>
  <si>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</si>
  <si>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</si>
  <si>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</si>
  <si>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</si>
  <si>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</si>
  <si>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</si>
  <si>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</si>
  <si>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</si>
  <si>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</si>
  <si>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</si>
  <si>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</si>
  <si>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</si>
  <si>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</si>
  <si>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</si>
  <si>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</si>
  <si>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</si>
  <si>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</si>
  <si>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</si>
  <si>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</si>
  <si>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</si>
  <si>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</si>
  <si>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</si>
  <si>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</si>
  <si>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</si>
  <si>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</si>
  <si>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</si>
  <si>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</si>
  <si>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</si>
  <si>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</si>
  <si>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</si>
  <si>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</si>
  <si>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</si>
  <si>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</si>
  <si>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</si>
  <si>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</si>
  <si>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</si>
  <si>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</si>
  <si>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</si>
  <si>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</si>
  <si>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</si>
  <si>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</si>
  <si>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</si>
  <si>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</si>
  <si>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</si>
  <si>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</si>
  <si>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</si>
  <si>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</si>
  <si>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</si>
  <si>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</si>
  <si>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</si>
  <si>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</si>
  <si>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</si>
  <si>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</si>
  <si>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</si>
  <si>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</si>
  <si>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</si>
  <si>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</si>
  <si>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</si>
  <si>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</si>
  <si>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</si>
  <si>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</si>
  <si>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</si>
  <si>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</si>
  <si>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</si>
  <si>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</si>
  <si>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</si>
  <si>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</si>
  <si>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</si>
  <si>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</si>
  <si>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</si>
  <si>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</si>
  <si>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</si>
  <si>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</si>
  <si>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</si>
  <si>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</si>
  <si>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</si>
  <si>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</si>
  <si>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</si>
  <si>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</si>
  <si>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</si>
  <si>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</si>
  <si>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</si>
  <si>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</si>
  <si>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</si>
  <si>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</si>
  <si>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</si>
  <si>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</si>
  <si>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</si>
  <si>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</si>
  <si>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</si>
  <si>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</si>
  <si>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</si>
  <si>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</si>
  <si>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</si>
  <si>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</si>
  <si>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</si>
  <si>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</si>
  <si>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</si>
  <si>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</si>
  <si>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</si>
  <si>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</si>
  <si>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</si>
  <si>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</si>
  <si>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</si>
  <si>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</si>
  <si>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</si>
  <si>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</si>
  <si>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</si>
  <si>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</si>
  <si>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</si>
  <si>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</si>
  <si>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</si>
  <si>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</si>
  <si>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</si>
  <si>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</si>
  <si>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</si>
  <si>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</si>
  <si>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</si>
  <si>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</si>
  <si>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</si>
  <si>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</si>
  <si>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</si>
  <si>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</si>
  <si>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</si>
  <si>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</si>
  <si>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</si>
  <si>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</si>
  <si>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</si>
  <si>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</si>
  <si>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</si>
  <si>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</si>
  <si>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</si>
  <si>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</si>
  <si>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</si>
  <si>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</si>
  <si>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</si>
  <si>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</si>
  <si>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</si>
  <si>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</si>
  <si>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</si>
  <si>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</si>
  <si>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</si>
  <si>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</si>
  <si>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</si>
  <si>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</si>
  <si>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</si>
  <si>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</si>
  <si>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</si>
  <si>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</si>
  <si>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</si>
  <si>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</si>
  <si>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</si>
  <si>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</si>
  <si>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</si>
  <si>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</si>
  <si>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</si>
  <si>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</si>
  <si>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</si>
  <si>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</si>
  <si>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</si>
  <si>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</si>
  <si>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</si>
  <si>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</si>
  <si>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</si>
  <si>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</si>
  <si>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</si>
  <si>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</si>
  <si>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</si>
  <si>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</si>
  <si>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</si>
  <si>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</si>
  <si>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</si>
  <si>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</si>
  <si>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</si>
  <si>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</si>
  <si>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</si>
  <si>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</si>
  <si>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</si>
  <si>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</si>
  <si>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</si>
  <si>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</si>
  <si>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</si>
  <si>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</si>
  <si>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</si>
  <si>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</si>
  <si>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</si>
  <si>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</si>
  <si>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</si>
  <si>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</si>
  <si>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</si>
  <si>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</si>
  <si>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</si>
  <si>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</si>
  <si>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</si>
  <si>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</si>
  <si>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</si>
  <si>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</si>
  <si>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</si>
  <si>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</si>
  <si>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</si>
  <si>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</si>
  <si>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</si>
  <si>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</si>
  <si>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</si>
  <si>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</si>
  <si>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</si>
  <si>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</si>
  <si>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</si>
  <si>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</si>
  <si>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</si>
  <si>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</si>
  <si>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</si>
  <si>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</si>
  <si>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</si>
  <si>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</si>
  <si>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</si>
  <si>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</si>
  <si>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</si>
  <si>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</si>
  <si>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</si>
  <si>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</si>
  <si>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</si>
  <si>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</si>
  <si>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</si>
  <si>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</si>
  <si>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</si>
  <si>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</si>
  <si>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</si>
  <si>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</si>
  <si>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</si>
  <si>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</si>
  <si>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</si>
  <si>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</si>
  <si>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</si>
  <si>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</si>
  <si>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</si>
  <si>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</si>
  <si>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</si>
  <si>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</si>
  <si>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</si>
  <si>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</si>
  <si>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</si>
  <si>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</si>
  <si>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</si>
  <si>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</si>
  <si>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</si>
  <si>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</si>
  <si>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</si>
  <si>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</si>
  <si>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</si>
  <si>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</si>
  <si>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</si>
  <si>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</si>
  <si>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</si>
  <si>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</si>
  <si>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</si>
  <si>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</si>
  <si>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</si>
  <si>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</si>
  <si>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</si>
  <si>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</si>
  <si>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</si>
  <si>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</si>
  <si>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</si>
  <si>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</si>
  <si>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</si>
  <si>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</si>
  <si>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</si>
  <si>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</si>
  <si>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</si>
  <si>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</si>
  <si>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</si>
  <si>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</si>
  <si>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</si>
  <si>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</si>
  <si>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</si>
  <si>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</si>
  <si>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</si>
  <si>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</si>
  <si>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</si>
  <si>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</si>
  <si>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</si>
  <si>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</si>
  <si>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</si>
  <si>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</si>
  <si>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</si>
  <si>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</si>
  <si>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</si>
  <si>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</si>
  <si>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</si>
  <si>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</si>
  <si>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</si>
  <si>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</si>
  <si>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</si>
  <si>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</si>
  <si>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</si>
  <si>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</si>
  <si>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</si>
  <si>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</si>
  <si>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</si>
  <si>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</si>
  <si>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</si>
  <si>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</si>
  <si>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</si>
  <si>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</si>
  <si>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</si>
  <si>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</si>
  <si>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</si>
  <si>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</si>
  <si>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</si>
  <si>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</si>
  <si>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</si>
  <si>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</si>
  <si>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</si>
  <si>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</si>
  <si>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</si>
  <si>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</si>
  <si>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</si>
  <si>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</si>
  <si>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</si>
  <si>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</si>
  <si>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</si>
  <si>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</si>
  <si>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</si>
  <si>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</si>
  <si>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</si>
  <si>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</si>
  <si>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</si>
  <si>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</si>
  <si>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</si>
  <si>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</si>
  <si>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</si>
  <si>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</si>
  <si>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</si>
  <si>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</si>
  <si>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</si>
  <si>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</si>
  <si>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</si>
  <si>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</si>
  <si>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</si>
  <si>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</si>
  <si>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</si>
  <si>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</si>
  <si>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</si>
  <si>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</si>
  <si>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</si>
  <si>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</si>
  <si>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</si>
  <si>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</si>
  <si>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</si>
  <si>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</si>
  <si>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</si>
  <si>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</si>
  <si>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</si>
  <si>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</si>
  <si>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</si>
  <si>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</si>
  <si>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</si>
  <si>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</si>
  <si>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</si>
  <si>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</si>
  <si>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</si>
  <si>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</si>
  <si>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</si>
  <si>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</si>
  <si>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</si>
  <si>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</si>
  <si>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</si>
  <si>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</si>
  <si>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</si>
  <si>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</si>
  <si>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</si>
  <si>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</si>
  <si>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</si>
  <si>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</si>
  <si>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</si>
  <si>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</si>
  <si>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</si>
  <si>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</si>
  <si>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</si>
  <si>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</si>
  <si>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</si>
  <si>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</si>
  <si>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</si>
  <si>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</si>
  <si>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</si>
  <si>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</si>
  <si>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</si>
  <si>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</si>
  <si>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</si>
  <si>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</si>
  <si>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</si>
  <si>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</si>
  <si>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</si>
  <si>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</si>
  <si>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</si>
  <si>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</si>
  <si>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</si>
  <si>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</si>
  <si>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</si>
  <si>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</si>
  <si>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</si>
  <si>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</si>
  <si>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</si>
  <si>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</si>
  <si>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</si>
  <si>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</si>
  <si>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</si>
  <si>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</si>
  <si>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</si>
  <si>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</si>
  <si>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</si>
  <si>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</si>
  <si>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</si>
  <si>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</si>
  <si>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</si>
  <si>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</si>
  <si>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</si>
  <si>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</si>
  <si>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</si>
  <si>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</si>
  <si>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</si>
  <si>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</si>
  <si>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</si>
  <si>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</si>
  <si>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</si>
  <si>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</si>
  <si>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</si>
  <si>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</si>
  <si>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</si>
  <si>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</si>
  <si>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</si>
  <si>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</si>
  <si>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</si>
  <si>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</si>
  <si>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</si>
  <si>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</si>
  <si>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</si>
  <si>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</si>
  <si>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</si>
  <si>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</si>
  <si>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</si>
  <si>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</si>
  <si>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</si>
  <si>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</si>
  <si>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</si>
  <si>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</si>
  <si>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</si>
  <si>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</si>
  <si>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</si>
  <si>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</si>
  <si>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</si>
  <si>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</si>
  <si>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</si>
  <si>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</si>
  <si>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</si>
  <si>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</si>
  <si>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</si>
  <si>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</si>
  <si>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</si>
  <si>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</si>
  <si>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</si>
  <si>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</si>
  <si>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</si>
  <si>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</si>
  <si>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</si>
  <si>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</si>
  <si>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</si>
  <si>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</si>
  <si>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</si>
  <si>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</si>
  <si>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</si>
  <si>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</si>
  <si>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</si>
  <si>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</si>
  <si>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</si>
  <si>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</si>
  <si>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</si>
  <si>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</si>
  <si>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</si>
  <si>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</si>
  <si>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</si>
  <si>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</si>
  <si>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</si>
  <si>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</si>
  <si>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</si>
  <si>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</si>
  <si>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</si>
  <si>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</si>
  <si>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</si>
  <si>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</si>
  <si>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</si>
  <si>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</si>
  <si>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</si>
  <si>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</si>
  <si>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</si>
  <si>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</si>
  <si>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</si>
  <si>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</si>
  <si>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</si>
  <si>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</si>
  <si>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</si>
  <si>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</si>
  <si>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</si>
  <si>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</si>
  <si>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</si>
  <si>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</si>
  <si>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</si>
  <si>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</si>
  <si>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</si>
  <si>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</si>
  <si>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</si>
  <si>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</si>
  <si>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</si>
  <si>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</si>
  <si>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</si>
  <si>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</si>
  <si>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</si>
  <si>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</si>
  <si>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</si>
  <si>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</si>
  <si>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</si>
  <si>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</si>
  <si>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</si>
  <si>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</si>
  <si>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</si>
  <si>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</si>
  <si>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</si>
  <si>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</si>
  <si>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</si>
  <si>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</si>
  <si>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</si>
  <si>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</si>
  <si>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</si>
  <si>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</si>
  <si>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</si>
  <si>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</si>
  <si>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</si>
  <si>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</si>
  <si>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</si>
  <si>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</si>
  <si>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</si>
  <si>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</si>
  <si>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</si>
  <si>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</si>
  <si>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</si>
  <si>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</si>
  <si>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</si>
  <si>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</si>
  <si>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</si>
  <si>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</si>
  <si>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</si>
  <si>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</si>
  <si>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</si>
  <si>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</si>
  <si>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</si>
  <si>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</si>
  <si>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</si>
  <si>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</si>
  <si>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</si>
  <si>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</si>
  <si>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</si>
  <si>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</si>
  <si>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</si>
  <si>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</si>
  <si>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</si>
  <si>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</si>
  <si>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</si>
  <si>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</si>
  <si>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</si>
  <si>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</si>
  <si>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</si>
  <si>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</si>
  <si>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</si>
  <si>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</si>
  <si>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</si>
  <si>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</si>
  <si>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</si>
  <si>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</si>
  <si>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</si>
  <si>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</si>
  <si>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</si>
  <si>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</si>
  <si>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</si>
  <si>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</si>
  <si>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</si>
  <si>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</si>
  <si>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</si>
  <si>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</si>
  <si>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</si>
  <si>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</si>
  <si>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</si>
  <si>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</si>
  <si>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</si>
  <si>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</si>
  <si>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</si>
  <si>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</si>
  <si>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</si>
  <si>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</si>
  <si>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</si>
  <si>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</si>
  <si>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</si>
  <si>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</si>
  <si>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</si>
  <si>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</si>
  <si>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</si>
  <si>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</si>
  <si>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</si>
  <si>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</si>
  <si>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</si>
  <si>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</si>
  <si>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</si>
  <si>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</si>
  <si>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</si>
  <si>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</si>
  <si>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</si>
  <si>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</si>
  <si>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</si>
  <si>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</si>
  <si>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</si>
  <si>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</si>
  <si>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</si>
  <si>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</si>
  <si>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</si>
  <si>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</si>
  <si>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</si>
  <si>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</si>
  <si>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</si>
  <si>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</si>
  <si>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</si>
  <si>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</si>
  <si>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</si>
  <si>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</si>
  <si>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</si>
  <si>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</si>
  <si>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</si>
  <si>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</si>
  <si>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</si>
  <si>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</si>
  <si>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</si>
  <si>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</si>
  <si>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</si>
  <si>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</si>
  <si>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</si>
  <si>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</si>
  <si>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</si>
  <si>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</si>
  <si>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</si>
  <si>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</si>
  <si>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</si>
  <si>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</si>
  <si>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</si>
  <si>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</si>
  <si>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</si>
  <si>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</si>
  <si>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</si>
  <si>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</si>
  <si>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</si>
  <si>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</si>
  <si>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</si>
  <si>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</si>
  <si>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</si>
  <si>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</si>
  <si>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</si>
  <si>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</si>
  <si>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</si>
  <si>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</si>
  <si>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</si>
  <si>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</si>
  <si>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</si>
  <si>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</si>
  <si>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</si>
  <si>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</si>
  <si>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</si>
  <si>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</si>
  <si>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</si>
  <si>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</si>
  <si>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</si>
  <si>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</si>
  <si>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</si>
  <si>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</si>
  <si>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</si>
  <si>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</si>
  <si>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</si>
  <si>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</si>
  <si>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</si>
  <si>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</si>
  <si>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</si>
  <si>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</si>
  <si>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</si>
  <si>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</si>
  <si>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</si>
  <si>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</si>
  <si>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</si>
  <si>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</si>
  <si>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</si>
  <si>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</si>
  <si>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</si>
  <si>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</si>
  <si>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</si>
  <si>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</si>
  <si>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</si>
  <si>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</si>
  <si>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</si>
  <si>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</si>
  <si>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</si>
  <si>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</si>
  <si>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</si>
  <si>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</si>
  <si>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</si>
  <si>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</si>
  <si>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</si>
  <si>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</si>
  <si>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</si>
  <si>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</si>
  <si>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</si>
  <si>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</si>
  <si>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</si>
  <si>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</si>
  <si>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</si>
  <si>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</si>
  <si>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</si>
  <si>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</si>
  <si>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</si>
  <si>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</si>
  <si>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</si>
  <si>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</si>
  <si>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</si>
  <si>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</si>
  <si>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</si>
  <si>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</si>
  <si>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</si>
  <si>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</si>
  <si>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</si>
  <si>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</si>
  <si>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</si>
  <si>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</si>
  <si>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</si>
  <si>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</si>
  <si>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</si>
  <si>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</si>
  <si>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</si>
  <si>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</si>
  <si>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</si>
  <si>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</si>
  <si>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</si>
  <si>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</si>
  <si>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</si>
  <si>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</si>
  <si>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</si>
  <si>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</si>
  <si>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</si>
  <si>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</si>
  <si>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</si>
  <si>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</si>
  <si>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</si>
  <si>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</si>
  <si>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</si>
  <si>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</si>
  <si>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</si>
  <si>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</si>
  <si>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</si>
  <si>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</si>
  <si>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</si>
  <si>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</si>
  <si>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</si>
  <si>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</si>
  <si>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</si>
  <si>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</si>
  <si>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</si>
  <si>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</si>
  <si>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</si>
  <si>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</si>
  <si>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</si>
  <si>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</si>
  <si>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</si>
  <si>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</si>
  <si>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</si>
  <si>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</si>
  <si>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</si>
  <si>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</si>
  <si>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</si>
  <si>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</si>
  <si>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</si>
  <si>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</si>
  <si>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</si>
  <si>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</si>
  <si>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</si>
  <si>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</si>
  <si>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</si>
  <si>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</si>
  <si>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</si>
  <si>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</si>
  <si>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</si>
  <si>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</si>
  <si>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</si>
  <si>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</si>
  <si>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</si>
  <si>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</si>
  <si>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</si>
  <si>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</si>
  <si>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</si>
  <si>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</si>
  <si>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</si>
  <si>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</si>
  <si>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</si>
  <si>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</si>
  <si>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</si>
  <si>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</si>
  <si>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</si>
  <si>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</si>
  <si>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</si>
  <si>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</si>
  <si>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</si>
  <si>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</si>
  <si>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</si>
  <si>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</si>
  <si>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</si>
  <si>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</si>
  <si>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</si>
  <si>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</si>
  <si>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</si>
  <si>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</si>
  <si>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</si>
  <si>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</si>
  <si>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</si>
  <si>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</si>
  <si>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</si>
  <si>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</si>
  <si>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</si>
  <si>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</si>
  <si>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</si>
  <si>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</si>
  <si>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</si>
  <si>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</si>
  <si>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</si>
  <si>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</si>
  <si>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</si>
  <si>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</si>
  <si>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</si>
  <si>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</si>
  <si>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</si>
  <si>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</si>
  <si>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</si>
  <si>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</si>
  <si>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</si>
  <si>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</si>
  <si>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</si>
  <si>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</si>
  <si>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</si>
  <si>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</si>
  <si>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</si>
  <si>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</si>
  <si>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</si>
  <si>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</si>
  <si>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</si>
  <si>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</si>
  <si>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</si>
  <si>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</si>
  <si>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</si>
  <si>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</si>
  <si>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</si>
  <si>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</si>
  <si>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</si>
  <si>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</si>
  <si>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</si>
  <si>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</si>
  <si>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</si>
  <si>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</si>
  <si>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</si>
  <si>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</si>
  <si>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</si>
  <si>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</si>
  <si>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</si>
  <si>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</si>
  <si>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</si>
  <si>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</si>
  <si>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</si>
  <si>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</si>
  <si>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</si>
  <si>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</si>
  <si>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</si>
  <si>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</si>
  <si>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</si>
  <si>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</si>
  <si>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</si>
  <si>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</si>
  <si>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</si>
  <si>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</si>
  <si>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</si>
  <si>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</si>
  <si>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</si>
  <si>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</si>
  <si>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</si>
  <si>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</si>
  <si>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</si>
  <si>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</si>
  <si>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</si>
  <si>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</si>
  <si>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</si>
  <si>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</si>
  <si>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</si>
  <si>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</si>
  <si>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</si>
  <si>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</si>
  <si>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</si>
  <si>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</si>
  <si>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</si>
  <si>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</si>
  <si>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</si>
  <si>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</si>
  <si>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</si>
  <si>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</si>
  <si>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</si>
  <si>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</si>
  <si>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</si>
  <si>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</si>
  <si>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</si>
  <si>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</si>
  <si>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</si>
  <si>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</si>
  <si>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</si>
  <si>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</si>
  <si>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</si>
  <si>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</si>
  <si>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</si>
  <si>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</si>
  <si>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</si>
  <si>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</si>
  <si>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</si>
  <si>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</si>
  <si>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</si>
  <si>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</si>
  <si>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</si>
  <si>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</si>
  <si>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</si>
  <si>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</si>
  <si>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</si>
  <si>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</si>
  <si>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</si>
  <si>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</si>
  <si>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</si>
  <si>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</si>
  <si>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</si>
  <si>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</si>
  <si>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</si>
  <si>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</si>
  <si>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</si>
  <si>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</si>
  <si>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</si>
  <si>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</si>
  <si>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</si>
  <si>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</si>
  <si>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</si>
  <si>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</si>
  <si>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</si>
  <si>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</si>
  <si>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</si>
  <si>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</si>
  <si>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</si>
  <si>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</si>
  <si>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</si>
  <si>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</si>
  <si>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</si>
  <si>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</si>
  <si>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</si>
  <si>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</si>
  <si>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</si>
  <si>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</si>
  <si>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</si>
  <si>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</si>
  <si>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</si>
  <si>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</si>
  <si>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</si>
  <si>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</si>
  <si>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</si>
  <si>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</si>
  <si>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</si>
  <si>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</si>
  <si>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</si>
  <si>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</si>
  <si>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</si>
  <si>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</si>
  <si>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</si>
  <si>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</si>
  <si>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</si>
  <si>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</si>
  <si>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</si>
  <si>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</si>
  <si>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</si>
  <si>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</si>
  <si>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</si>
  <si>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</si>
  <si>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</si>
  <si>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</si>
  <si>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</si>
  <si>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</si>
  <si>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</si>
  <si>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</si>
  <si>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</si>
  <si>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</si>
  <si>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</si>
  <si>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</si>
  <si>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</si>
  <si>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</si>
  <si>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</si>
  <si>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</si>
  <si>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</si>
  <si>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</si>
  <si>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</si>
  <si>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</si>
  <si>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</si>
  <si>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</si>
  <si>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</si>
  <si>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</si>
  <si>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</si>
  <si>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</si>
  <si>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</si>
  <si>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</si>
  <si>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</si>
  <si>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</si>
  <si>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</si>
  <si>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</si>
  <si>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</si>
  <si>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</si>
  <si>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</si>
  <si>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</si>
  <si>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</si>
  <si>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</si>
  <si>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</si>
  <si>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</si>
  <si>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</si>
  <si>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</si>
  <si>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</si>
  <si>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</si>
  <si>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</si>
  <si>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</si>
  <si>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</si>
  <si>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</si>
  <si>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</si>
  <si>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</si>
  <si>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</si>
  <si>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</si>
  <si>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</si>
  <si>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</si>
  <si>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</si>
  <si>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</si>
  <si>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</si>
  <si>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</si>
  <si>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</si>
  <si>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</si>
  <si>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</si>
  <si>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</si>
  <si>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</si>
  <si>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</si>
  <si>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</si>
  <si>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</si>
  <si>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</si>
  <si>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</si>
  <si>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</si>
  <si>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</si>
  <si>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</si>
  <si>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</si>
  <si>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</si>
  <si>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</si>
  <si>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</si>
  <si>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</si>
  <si>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</si>
  <si>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</si>
  <si>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</si>
  <si>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</si>
  <si>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</si>
  <si>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</si>
  <si>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</si>
  <si>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</si>
  <si>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</si>
  <si>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</si>
  <si>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</si>
  <si>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</si>
  <si>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</si>
  <si>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</si>
  <si>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</si>
  <si>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</si>
  <si>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</si>
  <si>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</si>
  <si>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</si>
  <si>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</si>
  <si>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</si>
  <si>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</si>
  <si>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</si>
  <si>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</si>
  <si>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</si>
  <si>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</si>
  <si>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</si>
  <si>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</si>
  <si>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</si>
  <si>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</si>
  <si>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</si>
  <si>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</si>
  <si>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</si>
  <si>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</si>
  <si>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</si>
  <si>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</si>
  <si>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</si>
  <si>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</si>
  <si>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</si>
  <si>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</si>
  <si>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</si>
  <si>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</si>
  <si>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</si>
  <si>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</si>
  <si>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</si>
  <si>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</si>
  <si>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</si>
  <si>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</si>
  <si>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</si>
  <si>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</si>
  <si>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</si>
  <si>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</si>
  <si>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</si>
  <si>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</si>
  <si>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</si>
  <si>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</si>
  <si>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</si>
  <si>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</si>
  <si>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</si>
  <si>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</si>
  <si>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</si>
  <si>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</si>
  <si>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</si>
  <si>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</si>
  <si>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</si>
  <si>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</si>
  <si>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</si>
  <si>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</si>
  <si>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</si>
  <si>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</si>
  <si>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</si>
  <si>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</si>
  <si>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</si>
  <si>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</si>
  <si>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</si>
  <si>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</si>
  <si>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</si>
  <si>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</si>
  <si>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</si>
  <si>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</si>
  <si>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</si>
  <si>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</si>
  <si>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</si>
  <si>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</si>
  <si>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</si>
  <si>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</si>
  <si>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</si>
  <si>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</si>
  <si>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</si>
  <si>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</si>
  <si>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</si>
  <si>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</si>
  <si>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</si>
  <si>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</si>
  <si>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</si>
  <si>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</si>
  <si>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</si>
  <si>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</si>
  <si>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</si>
  <si>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</si>
  <si>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</si>
  <si>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</si>
  <si>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</si>
  <si>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</si>
  <si>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</si>
  <si>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</si>
  <si>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</si>
  <si>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</si>
  <si>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</si>
  <si>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</si>
  <si>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</si>
  <si>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</si>
  <si>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</si>
  <si>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</si>
  <si>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</si>
  <si>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</si>
  <si>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</si>
  <si>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</si>
  <si>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</si>
  <si>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</si>
  <si>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</si>
  <si>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</si>
  <si>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</si>
  <si>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</si>
  <si>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</si>
  <si>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</si>
  <si>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</si>
  <si>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</si>
  <si>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</si>
  <si>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</si>
  <si>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</si>
  <si>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</si>
  <si>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</si>
  <si>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</si>
  <si>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</si>
  <si>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</si>
  <si>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</si>
  <si>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</si>
  <si>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</si>
  <si>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</si>
  <si>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</si>
  <si>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</si>
  <si>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</si>
  <si>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</si>
  <si>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</si>
  <si>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</si>
  <si>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</si>
  <si>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</si>
  <si>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</si>
  <si>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</si>
  <si>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</si>
  <si>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</si>
  <si>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</si>
  <si>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</si>
  <si>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</si>
  <si>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</si>
  <si>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</si>
  <si>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</si>
  <si>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</si>
  <si>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</si>
  <si>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</si>
  <si>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</si>
  <si>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</si>
  <si>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</si>
  <si>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</si>
  <si>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</si>
  <si>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</si>
  <si>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</si>
  <si>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</si>
  <si>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</si>
  <si>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</si>
  <si>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</si>
  <si>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</si>
  <si>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</si>
  <si>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</si>
  <si>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</si>
  <si>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</si>
  <si>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</si>
  <si>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</si>
  <si>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</si>
  <si>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</si>
  <si>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</si>
  <si>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</si>
  <si>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</si>
  <si>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</si>
  <si>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</si>
  <si>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</si>
  <si>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</si>
  <si>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</si>
  <si>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</si>
  <si>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</si>
  <si>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</si>
  <si>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</si>
  <si>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</si>
  <si>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</si>
  <si>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</si>
  <si>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</si>
  <si>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</si>
  <si>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</si>
  <si>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</si>
  <si>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</si>
  <si>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</si>
  <si>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</si>
  <si>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</si>
  <si>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</si>
  <si>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</si>
  <si>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</si>
  <si>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</si>
  <si>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</si>
  <si>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</si>
  <si>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</si>
  <si>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</si>
  <si>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</si>
  <si>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</si>
  <si>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</si>
  <si>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</si>
  <si>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</si>
  <si>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</si>
  <si>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</si>
  <si>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</si>
  <si>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</si>
  <si>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</si>
  <si>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</si>
  <si>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</si>
  <si>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</si>
  <si>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</si>
  <si>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</si>
  <si>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</si>
  <si>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</si>
  <si>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</si>
  <si>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</si>
  <si>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</si>
  <si>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</si>
  <si>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</si>
  <si>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</si>
  <si>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</si>
  <si>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</si>
  <si>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</si>
  <si>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</si>
  <si>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</si>
  <si>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</si>
  <si>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</si>
  <si>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</si>
  <si>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</si>
  <si>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</si>
  <si>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</si>
  <si>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</si>
  <si>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</si>
  <si>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</si>
  <si>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</si>
  <si>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</si>
  <si>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</si>
  <si>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</si>
  <si>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</si>
  <si>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</si>
  <si>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</si>
  <si>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</si>
  <si>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</si>
  <si>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</si>
  <si>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</si>
  <si>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</si>
  <si>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</si>
  <si>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</si>
  <si>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</si>
  <si>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</si>
  <si>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</si>
  <si>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</si>
  <si>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</si>
  <si>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</si>
  <si>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</si>
  <si>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</si>
  <si>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</si>
  <si>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</si>
  <si>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</si>
  <si>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</si>
  <si>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</si>
  <si>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</si>
  <si>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</si>
  <si>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</si>
  <si>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</si>
  <si>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</si>
  <si>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</si>
  <si>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</si>
  <si>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</si>
  <si>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</si>
  <si>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</si>
  <si>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</si>
  <si>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</si>
  <si>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</si>
  <si>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</si>
  <si>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</si>
  <si>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</si>
  <si>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</si>
  <si>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</si>
  <si>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</si>
  <si>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</si>
  <si>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</si>
  <si>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</si>
  <si>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</si>
  <si>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</si>
  <si>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</si>
  <si>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</si>
  <si>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</si>
  <si>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</si>
  <si>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</si>
  <si>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</si>
  <si>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</si>
  <si>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</si>
  <si>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</si>
  <si>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</si>
  <si>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</si>
  <si>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</si>
  <si>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</si>
  <si>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</si>
  <si>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</si>
  <si>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</si>
  <si>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</si>
  <si>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</si>
  <si>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</si>
  <si>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</si>
  <si>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</si>
  <si>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</si>
  <si>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</si>
  <si>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</si>
  <si>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</si>
  <si>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</si>
  <si>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</si>
  <si>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</si>
  <si>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</si>
  <si>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</si>
  <si>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</si>
  <si>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</si>
  <si>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</si>
  <si>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</si>
  <si>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</si>
  <si>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</si>
  <si>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</si>
  <si>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</si>
  <si>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</si>
  <si>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</si>
  <si>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</si>
  <si>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</si>
  <si>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</si>
  <si>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</si>
  <si>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</si>
  <si>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</si>
  <si>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</si>
  <si>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</si>
  <si>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</si>
  <si>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</si>
  <si>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</si>
  <si>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</si>
  <si>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</si>
  <si>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</si>
  <si>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</si>
  <si>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</si>
  <si>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</si>
  <si>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</si>
  <si>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</si>
  <si>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</si>
  <si>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</si>
  <si>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</si>
  <si>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</si>
  <si>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</si>
  <si>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</si>
  <si>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</si>
  <si>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</si>
  <si>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</si>
  <si>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</si>
  <si>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</si>
  <si>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</si>
  <si>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</si>
  <si>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</si>
  <si>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</si>
  <si>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</si>
  <si>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</si>
  <si>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</si>
  <si>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</si>
  <si>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</si>
  <si>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</si>
  <si>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</si>
  <si>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</si>
  <si>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</si>
  <si>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</si>
  <si>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</si>
  <si>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</si>
  <si>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</si>
  <si>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</si>
  <si>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</si>
  <si>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</si>
  <si>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</si>
  <si>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</si>
  <si>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</si>
  <si>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</si>
  <si>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</si>
  <si>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</si>
  <si>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</si>
  <si>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</si>
  <si>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</si>
  <si>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</si>
  <si>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</si>
  <si>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</si>
  <si>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</si>
  <si>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</si>
  <si>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</si>
  <si>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</si>
  <si>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</si>
  <si>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</si>
  <si>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</si>
  <si>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</si>
  <si>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</si>
  <si>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</si>
  <si>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</si>
  <si>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</si>
  <si>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</si>
  <si>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</si>
  <si>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</si>
  <si>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</si>
  <si>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</si>
  <si>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</si>
  <si>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</si>
  <si>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</si>
  <si>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</si>
  <si>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</si>
  <si>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</si>
  <si>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</si>
  <si>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</si>
  <si>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</si>
  <si>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</si>
  <si>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</si>
  <si>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</si>
  <si>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</si>
  <si>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</si>
  <si>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</si>
  <si>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</si>
  <si>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</si>
  <si>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</si>
  <si>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</si>
  <si>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</si>
  <si>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</si>
  <si>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</si>
  <si>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</si>
  <si>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</si>
  <si>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</si>
  <si>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</si>
  <si>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</si>
  <si>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</si>
  <si>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</si>
  <si>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</si>
  <si>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</si>
  <si>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</si>
  <si>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</si>
  <si>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</si>
  <si>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</si>
  <si>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</si>
  <si>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</si>
  <si>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</si>
  <si>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</si>
  <si>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</si>
  <si>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</si>
  <si>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</si>
  <si>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</si>
  <si>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</si>
  <si>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</si>
  <si>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</si>
  <si>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</si>
  <si>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</si>
  <si>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</si>
  <si>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</si>
  <si>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</si>
  <si>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</si>
  <si>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</si>
  <si>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</si>
  <si>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</si>
  <si>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</si>
  <si>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</si>
  <si>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</si>
  <si>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</si>
  <si>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</si>
  <si>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</si>
  <si>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</si>
  <si>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</si>
  <si>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</si>
  <si>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</si>
  <si>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</si>
  <si>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</si>
  <si>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</si>
  <si>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</si>
  <si>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</si>
  <si>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</si>
  <si>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</si>
  <si>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</si>
  <si>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</si>
  <si>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</si>
  <si>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</si>
  <si>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</si>
  <si>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</si>
  <si>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</si>
  <si>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</si>
  <si>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</si>
  <si>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</si>
  <si>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</si>
  <si>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</si>
  <si>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</si>
  <si>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</si>
  <si>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</si>
  <si>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</si>
  <si>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</si>
  <si>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</si>
  <si>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</si>
  <si>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</si>
  <si>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</si>
  <si>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</si>
  <si>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</si>
  <si>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</si>
  <si>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</si>
  <si>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</si>
  <si>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</si>
  <si>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</si>
  <si>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</si>
  <si>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</si>
  <si>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</si>
  <si>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</si>
  <si>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</si>
  <si>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</si>
  <si>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</si>
  <si>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</si>
  <si>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</si>
  <si>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</si>
  <si>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</si>
  <si>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</si>
  <si>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</si>
  <si>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</si>
  <si>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</si>
  <si>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</si>
  <si>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</si>
  <si>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</si>
  <si>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</si>
  <si>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</si>
  <si>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</si>
  <si>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</si>
  <si>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</si>
  <si>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</si>
  <si>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</si>
  <si>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</si>
  <si>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</si>
  <si>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</si>
  <si>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</si>
  <si>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</si>
  <si>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</si>
  <si>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</si>
  <si>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</si>
  <si>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</si>
  <si>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</si>
  <si>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</si>
  <si>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</si>
  <si>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</si>
  <si>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</si>
  <si>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</si>
  <si>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</si>
  <si>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</si>
  <si>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</si>
  <si>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</si>
  <si>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</si>
  <si>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</si>
  <si>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</si>
  <si>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</si>
  <si>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</si>
  <si>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</si>
  <si>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</si>
  <si>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</si>
  <si>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</si>
  <si>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</si>
  <si>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</si>
  <si>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</si>
  <si>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</si>
  <si>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</si>
  <si>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</si>
  <si>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</si>
  <si>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</si>
  <si>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</si>
  <si>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</si>
  <si>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</si>
  <si>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</si>
  <si>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</si>
  <si>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</si>
  <si>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</si>
  <si>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</si>
  <si>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</si>
  <si>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</si>
  <si>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</si>
  <si>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</si>
  <si>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</si>
  <si>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</si>
  <si>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</si>
  <si>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</si>
  <si>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</si>
  <si>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</si>
  <si>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</si>
  <si>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</si>
  <si>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</si>
  <si>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</si>
  <si>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</si>
  <si>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</si>
  <si>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</si>
  <si>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</si>
  <si>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</si>
  <si>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</si>
  <si>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</si>
  <si>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</si>
  <si>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</si>
  <si>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</si>
  <si>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</si>
  <si>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</si>
  <si>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</si>
  <si>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</si>
  <si>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</si>
  <si>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</si>
  <si>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</si>
  <si>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</si>
  <si>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</si>
  <si>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</si>
  <si>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</si>
  <si>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</si>
  <si>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</si>
  <si>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</si>
  <si>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</si>
  <si>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</si>
  <si>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</si>
  <si>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</si>
  <si>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</si>
  <si>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</si>
  <si>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</si>
  <si>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</si>
  <si>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</si>
  <si>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</si>
  <si>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</si>
  <si>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</si>
  <si>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</si>
  <si>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</si>
  <si>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</si>
  <si>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</si>
  <si>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</si>
  <si>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</si>
  <si>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</si>
  <si>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</si>
  <si>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</si>
  <si>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</si>
  <si>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</si>
  <si>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</si>
  <si>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</si>
  <si>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</si>
  <si>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</si>
  <si>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</si>
  <si>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</si>
  <si>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</si>
  <si>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</si>
  <si>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</si>
  <si>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</si>
  <si>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</si>
  <si>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</si>
  <si>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</si>
  <si>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</si>
  <si>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</si>
  <si>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</si>
  <si>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</si>
  <si>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</si>
  <si>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</si>
  <si>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</si>
  <si>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</si>
  <si>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</si>
  <si>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</si>
  <si>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</si>
  <si>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</si>
  <si>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</si>
  <si>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</si>
  <si>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</si>
  <si>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</si>
  <si>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</si>
  <si>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</si>
  <si>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</si>
  <si>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</si>
  <si>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</si>
  <si>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</si>
  <si>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</si>
  <si>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</si>
  <si>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</si>
  <si>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</si>
  <si>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</si>
  <si>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</si>
  <si>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</si>
  <si>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</si>
  <si>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</si>
  <si>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</si>
  <si>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</si>
  <si>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</si>
  <si>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</si>
  <si>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</si>
  <si>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</si>
  <si>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</si>
  <si>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</si>
  <si>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</si>
  <si>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</si>
  <si>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</si>
  <si>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</si>
  <si>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</si>
  <si>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</si>
  <si>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</si>
  <si>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</si>
  <si>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</si>
  <si>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</si>
  <si>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</si>
  <si>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</si>
  <si>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</si>
  <si>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</si>
  <si>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</si>
  <si>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</si>
  <si>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</si>
  <si>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</si>
  <si>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</si>
  <si>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</si>
  <si>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</si>
  <si>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</si>
  <si>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</si>
  <si>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</si>
  <si>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</si>
  <si>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</si>
  <si>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</si>
  <si>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</si>
  <si>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</si>
  <si>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</si>
  <si>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</si>
  <si>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</si>
  <si>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</si>
  <si>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</si>
  <si>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</si>
  <si>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</si>
  <si>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</si>
  <si>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</si>
  <si>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</si>
  <si>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</si>
  <si>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</si>
  <si>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</si>
  <si>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</si>
  <si>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</si>
  <si>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</si>
  <si>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</si>
  <si>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</si>
  <si>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</si>
  <si>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</si>
  <si>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</si>
  <si>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</si>
  <si>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</si>
  <si>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</si>
  <si>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</si>
  <si>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</si>
  <si>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</si>
  <si>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</si>
  <si>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</si>
  <si>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</si>
  <si>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</si>
  <si>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</si>
  <si>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</si>
  <si>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</si>
  <si>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</si>
  <si>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</si>
  <si>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</si>
  <si>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</si>
  <si>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</si>
  <si>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</si>
  <si>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</si>
  <si>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</si>
  <si>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</si>
  <si>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</si>
  <si>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</si>
  <si>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</si>
  <si>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</si>
  <si>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</si>
  <si>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</si>
  <si>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</si>
  <si>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</si>
  <si>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</si>
  <si>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</si>
  <si>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</si>
  <si>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</si>
  <si>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</si>
  <si>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</si>
  <si>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</si>
  <si>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</si>
  <si>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</si>
  <si>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</si>
  <si>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</si>
  <si>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</si>
  <si>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</si>
  <si>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</si>
  <si>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</si>
  <si>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</si>
  <si>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</si>
  <si>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</si>
  <si>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</si>
  <si>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</si>
  <si>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</si>
  <si>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</si>
  <si>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</si>
  <si>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</si>
  <si>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</si>
  <si>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</si>
  <si>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</si>
  <si>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</si>
  <si>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</si>
  <si>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</si>
  <si>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</si>
  <si>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</si>
  <si>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</si>
  <si>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</si>
  <si>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</si>
  <si>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</si>
  <si>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</si>
  <si>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</si>
  <si>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</si>
  <si>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</si>
  <si>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</si>
  <si>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</si>
  <si>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</si>
  <si>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</si>
  <si>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</si>
  <si>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</si>
  <si>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</si>
  <si>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</si>
  <si>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</si>
  <si>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</si>
  <si>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</si>
  <si>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</si>
  <si>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</si>
  <si>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</si>
  <si>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</si>
  <si>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</si>
  <si>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</si>
  <si>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</si>
  <si>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</si>
  <si>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</si>
  <si>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</si>
  <si>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</si>
  <si>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</si>
  <si>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</si>
  <si>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</si>
  <si>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</si>
  <si>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</si>
  <si>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</si>
  <si>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</si>
  <si>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</si>
  <si>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</si>
  <si>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</si>
  <si>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</si>
  <si>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</si>
  <si>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</si>
  <si>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</si>
  <si>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</si>
  <si>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</si>
  <si>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</si>
  <si>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</si>
  <si>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</si>
  <si>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</si>
  <si>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</si>
  <si>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</si>
  <si>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</si>
  <si>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</si>
  <si>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</si>
  <si>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</si>
  <si>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</si>
  <si>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</si>
  <si>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</si>
  <si>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</si>
  <si>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</si>
  <si>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</si>
  <si>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</si>
  <si>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</si>
  <si>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</si>
  <si>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</si>
  <si>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</si>
  <si>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</si>
  <si>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</si>
  <si>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</si>
  <si>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</si>
  <si>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</si>
  <si>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</si>
  <si>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</si>
  <si>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</si>
  <si>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</si>
  <si>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</si>
  <si>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</si>
  <si>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</si>
  <si>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</si>
  <si>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</si>
  <si>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</si>
  <si>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</si>
  <si>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</si>
  <si>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</si>
  <si>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</si>
  <si>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</si>
  <si>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</si>
  <si>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</si>
  <si>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</si>
  <si>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</si>
  <si>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</si>
  <si>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</si>
  <si>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</si>
  <si>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</si>
  <si>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</si>
  <si>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</si>
  <si>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</si>
  <si>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</si>
  <si>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</si>
  <si>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</si>
  <si>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</si>
  <si>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</si>
  <si>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</si>
  <si>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</si>
  <si>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</si>
  <si>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</si>
  <si>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</si>
  <si>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</si>
  <si>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</si>
  <si>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</si>
  <si>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</si>
  <si>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</si>
  <si>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</si>
  <si>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</si>
  <si>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</si>
  <si>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</si>
  <si>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</si>
  <si>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</si>
  <si>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</si>
  <si>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</si>
  <si>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</si>
  <si>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</si>
  <si>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</si>
  <si>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</si>
  <si>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</si>
  <si>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</si>
  <si>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</si>
  <si>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</si>
  <si>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</si>
  <si>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</si>
  <si>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</si>
  <si>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</si>
  <si>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</si>
  <si>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</si>
  <si>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</si>
  <si>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</si>
  <si>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</si>
  <si>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</si>
  <si>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</si>
  <si>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</si>
  <si>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</si>
  <si>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</si>
  <si>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</si>
  <si>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</si>
  <si>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</si>
  <si>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</si>
  <si>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</si>
  <si>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</si>
  <si>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</si>
  <si>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</si>
  <si>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</si>
  <si>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</si>
  <si>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</si>
  <si>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</si>
  <si>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</si>
  <si>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</si>
  <si>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</si>
  <si>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</si>
  <si>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</si>
  <si>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</si>
  <si>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</si>
  <si>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</si>
  <si>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</si>
  <si>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</si>
  <si>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</si>
  <si>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</si>
  <si>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</si>
  <si>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</si>
  <si>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</si>
  <si>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</si>
  <si>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</si>
  <si>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</si>
  <si>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</si>
  <si>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</si>
  <si>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</si>
  <si>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</si>
  <si>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</si>
  <si>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</si>
  <si>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</si>
  <si>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</si>
  <si>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</si>
  <si>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</si>
  <si>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</si>
  <si>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</si>
  <si>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</si>
  <si>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</si>
  <si>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</si>
  <si>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</si>
  <si>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</si>
  <si>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</si>
  <si>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</si>
  <si>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</si>
  <si>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</si>
  <si>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</si>
  <si>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</si>
  <si>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</si>
  <si>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</si>
  <si>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</si>
  <si>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</si>
  <si>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</si>
  <si>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</si>
  <si>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</si>
  <si>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</si>
  <si>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</si>
  <si>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</si>
  <si>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</si>
  <si>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</si>
  <si>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</si>
  <si>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</si>
  <si>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</si>
  <si>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</si>
  <si>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</si>
  <si>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</si>
  <si>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</si>
  <si>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</si>
  <si>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</si>
  <si>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</si>
  <si>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</si>
  <si>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</si>
  <si>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</si>
  <si>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</si>
  <si>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</si>
  <si>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</si>
  <si>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</si>
  <si>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</si>
  <si>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</si>
  <si>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</si>
  <si>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</si>
  <si>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</si>
  <si>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</si>
  <si>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</si>
  <si>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</si>
  <si>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</si>
  <si>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</si>
  <si>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</si>
  <si>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</si>
  <si>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</si>
  <si>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</si>
  <si>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</si>
  <si>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</si>
  <si>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</si>
  <si>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</si>
  <si>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</si>
  <si>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</si>
  <si>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</si>
  <si>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</si>
  <si>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</si>
  <si>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</si>
  <si>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</si>
  <si>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</si>
  <si>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</si>
  <si>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</si>
  <si>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</si>
  <si>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</si>
  <si>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</si>
  <si>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</si>
  <si>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</si>
  <si>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</si>
  <si>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</si>
  <si>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</si>
  <si>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</si>
  <si>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</si>
  <si>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</si>
  <si>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</si>
  <si>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</si>
  <si>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</si>
  <si>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</si>
  <si>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</si>
  <si>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</si>
  <si>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</si>
  <si>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</si>
  <si>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</si>
  <si>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</si>
  <si>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</si>
  <si>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</si>
  <si>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</si>
  <si>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</si>
  <si>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</si>
  <si>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</si>
  <si>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</si>
  <si>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</si>
  <si>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</si>
  <si>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</si>
  <si>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</si>
  <si>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</si>
  <si>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</si>
  <si>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</si>
  <si>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</si>
  <si>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</si>
  <si>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</si>
  <si>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</si>
  <si>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</si>
  <si>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</si>
  <si>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</si>
  <si>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</si>
  <si>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</si>
  <si>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</si>
  <si>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</si>
  <si>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</si>
  <si>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</si>
  <si>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</si>
  <si>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</si>
  <si>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</si>
  <si>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</si>
  <si>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</si>
  <si>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</si>
  <si>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</si>
  <si>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</si>
  <si>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</si>
  <si>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</si>
  <si>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</si>
  <si>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</si>
  <si>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</si>
  <si>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</si>
  <si>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</si>
  <si>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</si>
  <si>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</si>
  <si>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</si>
  <si>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</si>
  <si>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</si>
  <si>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</si>
  <si>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</si>
  <si>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</si>
  <si>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</si>
  <si>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</si>
  <si>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</si>
  <si>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</si>
  <si>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</si>
  <si>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</si>
  <si>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</si>
  <si>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</si>
  <si>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</si>
  <si>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</si>
  <si>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</si>
  <si>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</si>
  <si>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</si>
  <si>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</si>
  <si>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</si>
  <si>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</si>
  <si>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</si>
  <si>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</si>
  <si>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</si>
  <si>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</si>
  <si>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</si>
  <si>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</si>
  <si>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</si>
  <si>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</si>
  <si>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</si>
  <si>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</si>
  <si>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</si>
  <si>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</si>
  <si>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</si>
  <si>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</si>
  <si>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</si>
  <si>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</si>
  <si>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</si>
  <si>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</si>
  <si>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</si>
  <si>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</si>
  <si>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</si>
  <si>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</si>
  <si>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</si>
  <si>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</si>
  <si>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</si>
  <si>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</si>
  <si>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</si>
  <si>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</si>
  <si>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</si>
  <si>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</si>
  <si>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</si>
  <si>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</si>
  <si>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</si>
  <si>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</si>
  <si>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</si>
  <si>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</si>
  <si>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</si>
  <si>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</si>
  <si>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</si>
  <si>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</si>
  <si>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</si>
  <si>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</si>
  <si>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</si>
  <si>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</si>
  <si>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</si>
  <si>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</si>
  <si>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</si>
  <si>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</si>
  <si>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</si>
  <si>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</si>
  <si>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</si>
  <si>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</si>
  <si>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</si>
  <si>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</si>
  <si>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</si>
  <si>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</si>
  <si>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</si>
  <si>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</si>
  <si>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</si>
  <si>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</si>
  <si>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</si>
  <si>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</si>
  <si>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</si>
  <si>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</si>
  <si>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</si>
  <si>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</si>
  <si>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</si>
  <si>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</si>
  <si>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</si>
  <si>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</si>
  <si>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</si>
  <si>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</si>
  <si>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</si>
  <si>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</si>
  <si>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</si>
  <si>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</si>
  <si>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</si>
  <si>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</si>
  <si>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</si>
  <si>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</si>
  <si>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</si>
  <si>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</si>
  <si>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</si>
  <si>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</si>
  <si>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</si>
  <si>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</si>
  <si>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</si>
  <si>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</si>
  <si>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</si>
  <si>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</si>
  <si>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</si>
  <si>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</si>
  <si>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</si>
  <si>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</si>
  <si>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</si>
  <si>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</si>
  <si>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</si>
  <si>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</si>
  <si>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</si>
  <si>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</si>
  <si>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</si>
  <si>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</si>
  <si>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</si>
  <si>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</si>
  <si>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</si>
  <si>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</si>
  <si>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</si>
  <si>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</si>
  <si>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</si>
  <si>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</si>
  <si>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</si>
  <si>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</si>
  <si>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</si>
  <si>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</si>
  <si>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</si>
  <si>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</si>
  <si>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</si>
  <si>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</si>
  <si>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</si>
  <si>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</si>
  <si>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</si>
  <si>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</si>
  <si>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</si>
  <si>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</si>
  <si>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</si>
  <si>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</si>
  <si>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</si>
  <si>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</si>
  <si>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</si>
  <si>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</si>
  <si>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</si>
  <si>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</si>
  <si>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</si>
  <si>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</si>
  <si>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</si>
  <si>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</si>
  <si>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</si>
  <si>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</si>
  <si>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</si>
  <si>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</si>
  <si>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</si>
  <si>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</si>
  <si>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</si>
  <si>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</si>
  <si>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</si>
  <si>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</si>
  <si>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</si>
  <si>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</si>
  <si>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</si>
  <si>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</si>
  <si>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</si>
  <si>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</si>
  <si>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</si>
  <si>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</si>
  <si>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</si>
  <si>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</si>
  <si>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</si>
  <si>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</si>
  <si>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</si>
  <si>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</si>
  <si>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</si>
  <si>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</si>
  <si>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</si>
  <si>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</si>
  <si>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</si>
  <si>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</si>
  <si>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</si>
  <si>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</si>
  <si>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</si>
  <si>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</si>
  <si>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</si>
  <si>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</si>
  <si>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</si>
  <si>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</si>
  <si>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</si>
  <si>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</si>
  <si>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</si>
  <si>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</si>
  <si>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</si>
  <si>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</si>
  <si>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</si>
  <si>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</si>
  <si>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</si>
  <si>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</si>
  <si>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</si>
  <si>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</si>
  <si>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</si>
  <si>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</si>
  <si>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</si>
  <si>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</si>
  <si>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</si>
  <si>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</si>
  <si>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</si>
  <si>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</si>
  <si>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</si>
  <si>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</si>
  <si>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</si>
  <si>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</si>
  <si>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</si>
  <si>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</si>
  <si>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</si>
  <si>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</si>
  <si>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</si>
  <si>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</si>
  <si>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</si>
  <si>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</si>
  <si>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</si>
  <si>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</si>
  <si>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</si>
  <si>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</si>
  <si>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</si>
  <si>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</si>
  <si>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</si>
  <si>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</si>
  <si>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</si>
  <si>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</si>
  <si>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</si>
  <si>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</si>
  <si>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</si>
  <si>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</si>
  <si>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</si>
  <si>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</si>
  <si>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</si>
  <si>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</si>
  <si>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</si>
  <si>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</si>
  <si>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</si>
  <si>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</si>
  <si>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</si>
  <si>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</si>
  <si>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</si>
  <si>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</si>
  <si>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</si>
  <si>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</si>
  <si>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</si>
  <si>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</si>
  <si>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</si>
  <si>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</si>
  <si>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</si>
  <si>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</si>
  <si>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</si>
  <si>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</si>
  <si>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</si>
  <si>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</si>
  <si>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</si>
  <si>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</si>
  <si>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</si>
  <si>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</si>
  <si>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</si>
  <si>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</si>
  <si>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</si>
  <si>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</si>
  <si>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</si>
  <si>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</si>
  <si>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</si>
  <si>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</si>
  <si>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</si>
  <si>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</si>
  <si>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</si>
  <si>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</si>
  <si>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</si>
  <si>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</si>
  <si>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</si>
  <si>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</si>
  <si>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</si>
  <si>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</si>
  <si>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</si>
  <si>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</si>
  <si>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</si>
  <si>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</si>
  <si>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</si>
  <si>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</si>
  <si>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</si>
  <si>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</si>
  <si>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</si>
  <si>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</si>
  <si>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</si>
  <si>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</si>
  <si>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</si>
  <si>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</si>
  <si>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</si>
  <si>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</si>
  <si>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</si>
  <si>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</si>
  <si>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</si>
  <si>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</si>
  <si>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</si>
  <si>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</si>
  <si>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</si>
  <si>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</si>
  <si>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</si>
  <si>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</si>
  <si>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</si>
  <si>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</si>
  <si>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</si>
  <si>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</si>
  <si>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</si>
  <si>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</si>
  <si>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</si>
  <si>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</si>
  <si>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</si>
  <si>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</si>
  <si>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</si>
  <si>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</si>
  <si>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</si>
  <si>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</si>
  <si>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</si>
  <si>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</si>
  <si>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</si>
  <si>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</si>
  <si>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</si>
  <si>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</si>
  <si>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</si>
  <si>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</si>
  <si>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</si>
  <si>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</si>
  <si>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</si>
  <si>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</si>
  <si>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</si>
  <si>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</si>
  <si>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</si>
  <si>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</si>
  <si>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</si>
  <si>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</si>
  <si>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</si>
  <si>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</si>
  <si>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</si>
  <si>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</si>
  <si>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</si>
  <si>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</si>
  <si>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</si>
  <si>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</si>
  <si>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</si>
  <si>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</si>
  <si>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</si>
  <si>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</si>
  <si>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</si>
  <si>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</si>
  <si>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</si>
  <si>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</si>
  <si>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</si>
  <si>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</si>
  <si>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</si>
  <si>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</si>
  <si>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</si>
  <si>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</si>
  <si>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</si>
  <si>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</si>
  <si>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</si>
  <si>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</si>
  <si>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</si>
  <si>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</si>
  <si>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</si>
  <si>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</si>
  <si>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</si>
  <si>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</si>
  <si>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</si>
  <si>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</si>
  <si>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</si>
  <si>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</si>
  <si>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</si>
  <si>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</si>
  <si>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</si>
  <si>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</si>
  <si>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</si>
  <si>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</si>
  <si>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</si>
  <si>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</si>
  <si>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</si>
  <si>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</si>
  <si>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</si>
  <si>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</si>
  <si>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</si>
  <si>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</si>
  <si>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</si>
  <si>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</si>
  <si>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</si>
  <si>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</si>
  <si>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</si>
  <si>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</si>
  <si>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</si>
  <si>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</si>
  <si>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</si>
  <si>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</si>
  <si>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</si>
  <si>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</si>
  <si>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</si>
  <si>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</si>
  <si>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</si>
  <si>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</si>
  <si>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</si>
  <si>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</si>
  <si>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</si>
  <si>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</si>
  <si>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</si>
  <si>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</si>
  <si>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</si>
  <si>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</si>
  <si>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</si>
  <si>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</si>
  <si>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</si>
  <si>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</si>
  <si>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</si>
  <si>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</si>
  <si>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</si>
  <si>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</si>
  <si>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</si>
  <si>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</si>
  <si>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</si>
  <si>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</si>
  <si>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</si>
  <si>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</si>
  <si>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</si>
  <si>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</si>
  <si>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</si>
  <si>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</si>
  <si>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</si>
  <si>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</si>
  <si>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</si>
  <si>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</si>
  <si>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</si>
  <si>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</si>
  <si>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</si>
  <si>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</si>
  <si>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</si>
  <si>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</si>
  <si>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</si>
  <si>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</si>
  <si>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</si>
  <si>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</si>
  <si>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</si>
  <si>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</si>
  <si>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</si>
  <si>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</si>
  <si>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</si>
  <si>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</si>
  <si>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</si>
  <si>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</si>
  <si>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</si>
  <si>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</si>
  <si>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</si>
  <si>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</si>
  <si>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</si>
  <si>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</si>
  <si>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</si>
  <si>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</si>
  <si>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</si>
  <si>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</si>
  <si>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</si>
  <si>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</si>
  <si>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</si>
  <si>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</si>
  <si>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</si>
  <si>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</si>
  <si>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</si>
  <si>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</si>
  <si>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</si>
  <si>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</si>
  <si>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</si>
  <si>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</si>
  <si>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</si>
  <si>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</si>
  <si>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</si>
  <si>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</si>
  <si>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</si>
  <si>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</si>
  <si>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</si>
  <si>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</si>
  <si>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</si>
  <si>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</si>
  <si>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</si>
  <si>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</si>
  <si>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</si>
  <si>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</si>
  <si>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</si>
  <si>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</si>
  <si>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</si>
  <si>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</si>
  <si>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</si>
  <si>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</si>
  <si>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</si>
  <si>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</si>
  <si>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</si>
  <si>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</si>
  <si>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</si>
  <si>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</si>
  <si>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</si>
  <si>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</si>
  <si>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</si>
  <si>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</si>
  <si>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</si>
  <si>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</si>
  <si>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</si>
  <si>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</si>
  <si>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</si>
  <si>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</si>
  <si>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</si>
  <si>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</si>
  <si>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</si>
  <si>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</si>
  <si>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</si>
  <si>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</si>
  <si>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</si>
  <si>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</si>
  <si>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</si>
  <si>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</si>
  <si>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</si>
  <si>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</si>
  <si>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</si>
  <si>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</si>
  <si>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</si>
  <si>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</si>
  <si>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</si>
  <si>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</si>
  <si>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</si>
  <si>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</si>
  <si>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</si>
  <si>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</si>
  <si>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</si>
  <si>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</si>
  <si>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</si>
  <si>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</si>
  <si>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</si>
  <si>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</si>
  <si>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</si>
  <si>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</si>
  <si>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</si>
  <si>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</si>
  <si>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</si>
  <si>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</si>
  <si>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</si>
  <si>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</si>
  <si>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</si>
  <si>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</si>
  <si>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</si>
  <si>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</si>
  <si>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</si>
  <si>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</si>
  <si>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</si>
  <si>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</si>
  <si>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</si>
  <si>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</si>
  <si>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</si>
  <si>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</si>
  <si>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</si>
  <si>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</si>
  <si>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</si>
  <si>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</si>
  <si>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</si>
  <si>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</si>
  <si>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</si>
  <si>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</si>
  <si>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</si>
  <si>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</si>
  <si>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</si>
  <si>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</si>
  <si>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</si>
  <si>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</si>
  <si>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</si>
  <si>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</si>
  <si>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</si>
  <si>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</si>
  <si>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</si>
  <si>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</si>
  <si>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</si>
  <si>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</si>
  <si>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</si>
  <si>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</si>
  <si>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</si>
  <si>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</si>
  <si>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</si>
  <si>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</si>
  <si>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</si>
  <si>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</si>
  <si>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</si>
  <si>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</si>
  <si>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</si>
  <si>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</si>
  <si>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</si>
  <si>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</si>
  <si>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</si>
  <si>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</si>
  <si>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</si>
  <si>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</si>
  <si>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</si>
  <si>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</si>
  <si>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</si>
  <si>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</si>
  <si>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</si>
  <si>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</si>
  <si>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</si>
  <si>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</si>
  <si>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</si>
  <si>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</si>
  <si>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</si>
  <si>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</si>
  <si>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</si>
  <si>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</si>
  <si>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</si>
  <si>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</si>
  <si>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</si>
  <si>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</si>
  <si>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</si>
  <si>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</si>
  <si>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</si>
  <si>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</si>
  <si>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</si>
  <si>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</si>
  <si>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</si>
  <si>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</si>
  <si>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</si>
  <si>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</si>
  <si>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</si>
  <si>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</si>
  <si>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</si>
  <si>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</si>
  <si>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</si>
  <si>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</si>
  <si>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</si>
  <si>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</si>
  <si>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</si>
  <si>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</si>
  <si>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</si>
  <si>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</si>
  <si>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</si>
  <si>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</si>
  <si>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</si>
  <si>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</si>
  <si>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</si>
  <si>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</si>
  <si>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</si>
  <si>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</si>
  <si>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</si>
  <si>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</si>
  <si>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</si>
  <si>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</si>
  <si>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</si>
  <si>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</si>
  <si>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</si>
  <si>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</si>
  <si>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</si>
  <si>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</si>
  <si>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</si>
  <si>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</si>
  <si>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</si>
  <si>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</si>
  <si>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</si>
  <si>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</si>
  <si>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</si>
  <si>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</si>
  <si>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</si>
  <si>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</si>
  <si>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</si>
  <si>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</si>
  <si>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</si>
  <si>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</si>
  <si>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</si>
  <si>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</si>
  <si>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</si>
  <si>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</si>
  <si>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</si>
  <si>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</si>
  <si>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</si>
  <si>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</si>
  <si>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</si>
  <si>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</si>
  <si>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</si>
  <si>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</si>
  <si>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</si>
  <si>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</si>
  <si>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</si>
  <si>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</si>
  <si>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</si>
  <si>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</si>
  <si>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</si>
  <si>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</si>
  <si>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</si>
  <si>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</si>
  <si>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</si>
  <si>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</si>
  <si>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</si>
  <si>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</si>
  <si>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</si>
  <si>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</si>
  <si>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</si>
  <si>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</si>
  <si>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</si>
  <si>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</si>
  <si>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</si>
  <si>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</si>
  <si>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</si>
  <si>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</si>
  <si>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</si>
  <si>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</si>
  <si>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</si>
  <si>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</si>
  <si>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</si>
  <si>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</si>
  <si>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</si>
  <si>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</si>
  <si>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</si>
  <si>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</si>
  <si>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</si>
  <si>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</si>
  <si>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</si>
  <si>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</si>
  <si>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</si>
  <si>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</si>
  <si>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</si>
  <si>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</si>
  <si>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</si>
  <si>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</si>
  <si>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</si>
  <si>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</si>
  <si>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</si>
  <si>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</si>
  <si>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</si>
  <si>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</si>
  <si>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</si>
  <si>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</si>
  <si>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</si>
  <si>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</si>
  <si>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</si>
  <si>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</si>
  <si>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</si>
  <si>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</si>
  <si>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</si>
  <si>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</si>
  <si>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</si>
  <si>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</si>
  <si>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</si>
  <si>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</si>
  <si>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</si>
  <si>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</si>
  <si>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</si>
  <si>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</si>
  <si>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</si>
  <si>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</si>
  <si>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</si>
  <si>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</si>
  <si>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</si>
  <si>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</si>
  <si>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</si>
  <si>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</si>
  <si>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</si>
  <si>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</si>
  <si>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</si>
  <si>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</si>
  <si>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</si>
  <si>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</si>
  <si>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</si>
  <si>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</si>
  <si>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</si>
  <si>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</si>
  <si>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</si>
  <si>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</si>
  <si>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</si>
  <si>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</si>
  <si>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</si>
  <si>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</si>
  <si>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</si>
  <si>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</si>
  <si>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</si>
  <si>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</si>
  <si>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</si>
  <si>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</si>
  <si>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</si>
  <si>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</si>
  <si>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</si>
  <si>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</si>
  <si>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</si>
  <si>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</si>
  <si>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</si>
  <si>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</si>
  <si>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</si>
  <si>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</si>
  <si>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</si>
  <si>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</si>
  <si>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</si>
  <si>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</si>
  <si>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</si>
  <si>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</si>
  <si>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</si>
  <si>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</si>
  <si>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</si>
  <si>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</si>
  <si>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</si>
  <si>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</si>
  <si>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</si>
  <si>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</si>
  <si>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</si>
  <si>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</si>
  <si>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</si>
  <si>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</si>
  <si>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</si>
  <si>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</si>
  <si>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</si>
  <si>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</si>
  <si>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</si>
  <si>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</si>
  <si>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</si>
  <si>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</si>
  <si>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</si>
  <si>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</si>
  <si>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</si>
  <si>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</si>
  <si>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</si>
  <si>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</si>
  <si>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</si>
  <si>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</si>
  <si>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</si>
  <si>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</si>
  <si>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</si>
  <si>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</si>
  <si>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</si>
  <si>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</si>
  <si>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</si>
  <si>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</si>
  <si>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</si>
  <si>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</si>
  <si>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</si>
  <si>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</si>
  <si>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</si>
  <si>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</si>
  <si>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</si>
  <si>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</si>
  <si>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</si>
  <si>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</si>
  <si>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</si>
  <si>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</si>
  <si>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</si>
  <si>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</si>
  <si>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</si>
  <si>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</si>
  <si>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</si>
  <si>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</si>
  <si>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</si>
  <si>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</si>
  <si>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</si>
  <si>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</si>
  <si>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</si>
  <si>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</si>
  <si>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</si>
  <si>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</si>
  <si>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</si>
  <si>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</si>
  <si>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</si>
  <si>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</si>
  <si>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</si>
  <si>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</si>
  <si>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</si>
  <si>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</si>
  <si>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</si>
  <si>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</si>
  <si>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</si>
  <si>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</si>
  <si>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</si>
  <si>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</si>
  <si>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</si>
  <si>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</si>
  <si>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</si>
  <si>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</si>
  <si>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</si>
  <si>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</si>
  <si>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</si>
  <si>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</si>
  <si>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</si>
  <si>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</si>
  <si>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</si>
  <si>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</si>
  <si>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</si>
  <si>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</si>
  <si>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</si>
  <si>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</si>
  <si>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</si>
  <si>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</si>
  <si>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</si>
  <si>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</si>
  <si>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</si>
  <si>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</si>
  <si>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</si>
  <si>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</si>
  <si>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</si>
  <si>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</si>
  <si>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</si>
  <si>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</si>
  <si>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</si>
  <si>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</si>
  <si>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</si>
  <si>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</si>
  <si>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</si>
  <si>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</si>
  <si>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</si>
  <si>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</si>
  <si>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</si>
  <si>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</si>
  <si>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</si>
  <si>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</si>
  <si>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</si>
  <si>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</si>
  <si>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</si>
  <si>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</si>
  <si>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</si>
  <si>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</si>
  <si>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</si>
  <si>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</si>
  <si>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</si>
  <si>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</si>
  <si>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</si>
  <si>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</si>
  <si>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</si>
  <si>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</si>
  <si>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</si>
  <si>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</si>
  <si>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</si>
  <si>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</si>
  <si>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</si>
  <si>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</si>
  <si>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</si>
  <si>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</si>
  <si>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</si>
  <si>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</si>
  <si>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</si>
  <si>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</si>
  <si>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</si>
  <si>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</si>
  <si>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</si>
  <si>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</si>
  <si>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</si>
  <si>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</si>
  <si>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</si>
  <si>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</si>
  <si>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</si>
  <si>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</si>
  <si>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</si>
  <si>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</si>
  <si>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</si>
  <si>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</si>
  <si>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</si>
  <si>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</si>
  <si>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</si>
  <si>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</si>
  <si>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</si>
  <si>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</si>
  <si>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</si>
  <si>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</si>
  <si>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</si>
  <si>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</si>
  <si>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</si>
  <si>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</si>
  <si>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</si>
  <si>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</si>
  <si>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</si>
  <si>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</si>
  <si>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</si>
  <si>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</si>
  <si>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</si>
  <si>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</si>
  <si>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</si>
  <si>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</si>
  <si>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</si>
  <si>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</si>
  <si>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</si>
  <si>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</si>
  <si>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</si>
  <si>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</si>
  <si>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</si>
  <si>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</si>
  <si>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</si>
  <si>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</si>
  <si>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</si>
  <si>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</si>
  <si>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</si>
  <si>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</si>
  <si>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</si>
  <si>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</si>
  <si>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</si>
  <si>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</si>
  <si>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</si>
  <si>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</si>
  <si>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</si>
  <si>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</si>
  <si>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</si>
  <si>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</si>
  <si>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</si>
  <si>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</si>
  <si>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</si>
  <si>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</si>
  <si>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</si>
  <si>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</si>
  <si>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</si>
  <si>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</si>
  <si>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</si>
  <si>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</si>
  <si>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</si>
  <si>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</si>
  <si>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</si>
  <si>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</si>
  <si>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</si>
  <si>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</si>
  <si>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</si>
  <si>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</si>
  <si>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</si>
  <si>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</si>
  <si>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</si>
  <si>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</si>
  <si>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</si>
  <si>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</si>
  <si>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</si>
  <si>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</si>
  <si>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</si>
  <si>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</si>
  <si>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</si>
  <si>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</si>
  <si>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</si>
  <si>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</si>
  <si>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</si>
  <si>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</si>
  <si>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</si>
  <si>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</si>
  <si>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</si>
  <si>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</si>
  <si>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</si>
  <si>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</si>
  <si>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</si>
  <si>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</si>
  <si>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</si>
  <si>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</si>
  <si>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</si>
  <si>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</si>
  <si>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</si>
  <si>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</si>
  <si>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</si>
  <si>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</si>
  <si>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</si>
  <si>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</si>
  <si>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</si>
  <si>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</si>
  <si>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</si>
  <si>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</si>
  <si>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</si>
  <si>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</si>
  <si>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</si>
  <si>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</si>
  <si>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</si>
  <si>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</si>
  <si>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</si>
  <si>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</si>
  <si>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</si>
  <si>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</si>
  <si>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</si>
  <si>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</si>
  <si>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</si>
  <si>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</si>
  <si>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</si>
  <si>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</si>
  <si>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</si>
  <si>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</si>
  <si>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</si>
  <si>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</si>
  <si>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</si>
  <si>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</si>
  <si>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</si>
  <si>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</si>
  <si>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</si>
  <si>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</si>
  <si>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</si>
  <si>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</si>
  <si>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</si>
  <si>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</si>
  <si>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</si>
  <si>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</si>
  <si>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</si>
  <si>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</si>
  <si>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</si>
  <si>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</si>
  <si>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</si>
  <si>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</si>
  <si>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</si>
  <si>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</si>
  <si>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</si>
  <si>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</si>
  <si>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</si>
  <si>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</si>
  <si>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</si>
  <si>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</si>
  <si>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</si>
  <si>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</si>
  <si>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</si>
  <si>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</si>
  <si>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</si>
  <si>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</si>
  <si>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</si>
  <si>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</si>
  <si>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</si>
  <si>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</si>
  <si>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</si>
  <si>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</si>
  <si>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</si>
  <si>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</si>
  <si>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</si>
  <si>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</si>
  <si>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</si>
  <si>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</si>
  <si>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</si>
  <si>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</si>
  <si>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</si>
  <si>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</si>
  <si>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</si>
  <si>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</si>
  <si>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</si>
  <si>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</si>
  <si>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</si>
  <si>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</si>
  <si>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</si>
  <si>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</si>
  <si>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</si>
  <si>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</si>
  <si>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</si>
  <si>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</si>
  <si>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</si>
  <si>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</si>
  <si>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</si>
  <si>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</si>
  <si>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</si>
  <si>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</si>
  <si>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</si>
  <si>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</si>
  <si>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</si>
  <si>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</si>
  <si>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</si>
  <si>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</si>
  <si>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</si>
  <si>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</si>
  <si>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</si>
  <si>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</si>
  <si>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</si>
  <si>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</si>
  <si>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</si>
  <si>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</si>
  <si>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</si>
  <si>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</si>
  <si>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</si>
  <si>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</si>
  <si>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</si>
  <si>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</si>
  <si>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</si>
  <si>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</si>
  <si>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</si>
  <si>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</si>
  <si>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</si>
  <si>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</si>
  <si>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</si>
  <si>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</si>
  <si>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</si>
  <si>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</si>
  <si>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</si>
  <si>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</si>
  <si>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</si>
  <si>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</si>
  <si>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</si>
  <si>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</si>
  <si>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</si>
  <si>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</si>
  <si>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</si>
  <si>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</si>
  <si>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</si>
  <si>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</si>
  <si>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</si>
  <si>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</si>
  <si>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</si>
  <si>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</si>
  <si>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</si>
  <si>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</si>
  <si>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</si>
  <si>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</si>
  <si>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</si>
  <si>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</si>
  <si>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</si>
  <si>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</si>
  <si>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</si>
  <si>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</si>
  <si>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</si>
  <si>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</si>
  <si>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</si>
  <si>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</si>
  <si>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</si>
  <si>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</si>
  <si>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</si>
  <si>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</si>
  <si>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</si>
  <si>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</si>
  <si>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</si>
  <si>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</si>
  <si>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</si>
  <si>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</si>
  <si>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</si>
  <si>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</si>
  <si>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</si>
  <si>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</si>
  <si>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</si>
  <si>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</si>
  <si>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</si>
  <si>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</si>
  <si>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</si>
  <si>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</si>
  <si>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</si>
  <si>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</si>
  <si>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</si>
  <si>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</si>
  <si>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</si>
  <si>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</si>
  <si>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</si>
  <si>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</si>
  <si>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</si>
  <si>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</si>
  <si>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</si>
  <si>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</si>
  <si>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</si>
  <si>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</si>
  <si>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</si>
  <si>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</si>
  <si>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</si>
  <si>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</si>
  <si>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</si>
  <si>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</si>
  <si>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</si>
  <si>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</si>
  <si>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</si>
  <si>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</si>
  <si>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</si>
  <si>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</si>
  <si>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</si>
  <si>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</si>
  <si>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</si>
  <si>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</si>
  <si>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</si>
  <si>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</si>
  <si>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</si>
  <si>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</si>
  <si>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</si>
  <si>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</si>
  <si>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</si>
  <si>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</si>
  <si>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</si>
  <si>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</si>
  <si>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</si>
  <si>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</si>
  <si>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</si>
  <si>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</si>
  <si>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</si>
  <si>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</si>
  <si>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</si>
  <si>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</si>
  <si>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</si>
  <si>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</si>
  <si>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</si>
  <si>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</si>
  <si>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</si>
  <si>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</si>
  <si>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</si>
  <si>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</si>
  <si>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</si>
  <si>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</si>
  <si>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</si>
  <si>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</si>
  <si>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</si>
  <si>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</si>
  <si>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</si>
  <si>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</si>
  <si>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</si>
  <si>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</si>
  <si>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</si>
  <si>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</si>
  <si>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</si>
  <si>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</si>
  <si>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</si>
  <si>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</si>
  <si>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</si>
  <si>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</si>
  <si>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</si>
  <si>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</si>
  <si>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</si>
  <si>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</si>
  <si>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</si>
  <si>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</si>
  <si>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</si>
  <si>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</si>
  <si>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</si>
  <si>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</si>
  <si>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</si>
  <si>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</si>
  <si>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</si>
  <si>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</si>
  <si>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</si>
  <si>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</si>
  <si>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</si>
  <si>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</si>
  <si>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</si>
  <si>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</si>
  <si>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</si>
  <si>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</si>
  <si>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</si>
  <si>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</si>
  <si>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</si>
  <si>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</si>
  <si>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</si>
  <si>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</si>
  <si>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</si>
  <si>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</si>
  <si>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</si>
  <si>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</si>
  <si>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</si>
  <si>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</si>
  <si>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</si>
  <si>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</si>
  <si>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</si>
  <si>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</si>
  <si>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</si>
  <si>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</si>
  <si>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</si>
  <si>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</si>
  <si>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</si>
  <si>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</si>
  <si>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</si>
  <si>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</si>
  <si>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</si>
  <si>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</si>
  <si>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</si>
  <si>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</si>
  <si>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</si>
  <si>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</si>
  <si>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</si>
  <si>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</si>
  <si>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</si>
  <si>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</si>
  <si>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</si>
  <si>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</si>
  <si>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</si>
  <si>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</si>
  <si>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</si>
  <si>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</si>
  <si>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</si>
  <si>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</si>
  <si>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</si>
  <si>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</si>
  <si>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</si>
  <si>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</si>
  <si>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</si>
  <si>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</si>
  <si>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</si>
  <si>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</si>
  <si>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</si>
  <si>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</si>
  <si>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</si>
  <si>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</si>
  <si>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</si>
  <si>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</si>
  <si>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</si>
  <si>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</si>
  <si>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</si>
  <si>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</si>
  <si>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</si>
  <si>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</si>
  <si>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</si>
  <si>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</si>
  <si>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</si>
  <si>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</si>
  <si>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</si>
  <si>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</si>
  <si>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</si>
  <si>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</si>
  <si>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</si>
  <si>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</si>
  <si>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</si>
  <si>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</si>
  <si>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</si>
  <si>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</si>
  <si>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</si>
  <si>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</si>
  <si>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</si>
  <si>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</si>
  <si>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</si>
  <si>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</si>
  <si>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</si>
  <si>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</si>
  <si>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</si>
  <si>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</si>
  <si>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</si>
  <si>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</si>
  <si>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</si>
  <si>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</si>
  <si>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</si>
  <si>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</si>
  <si>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</si>
  <si>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</si>
  <si>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</si>
  <si>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</si>
  <si>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</si>
  <si>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</si>
  <si>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</si>
  <si>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</si>
  <si>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</si>
  <si>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</si>
  <si>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</si>
  <si>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</si>
  <si>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</si>
  <si>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</si>
  <si>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</si>
  <si>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</si>
  <si>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</si>
  <si>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</si>
  <si>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</si>
  <si>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</si>
  <si>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</si>
  <si>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</si>
  <si>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</si>
  <si>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</si>
  <si>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</si>
  <si>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</si>
  <si>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</si>
  <si>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</si>
  <si>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</si>
  <si>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</si>
  <si>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</si>
  <si>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</si>
  <si>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</si>
  <si>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</si>
  <si>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</si>
  <si>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</si>
  <si>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</si>
  <si>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</si>
  <si>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</si>
  <si>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</si>
  <si>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</si>
  <si>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</si>
  <si>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</si>
  <si>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</si>
  <si>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</si>
  <si>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</si>
  <si>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</si>
  <si>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</si>
  <si>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</si>
  <si>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</si>
  <si>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</si>
  <si>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</si>
  <si>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</si>
  <si>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</si>
  <si>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</si>
  <si>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</si>
  <si>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</si>
  <si>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</si>
  <si>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</si>
  <si>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</si>
  <si>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</si>
  <si>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</si>
  <si>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</si>
  <si>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</si>
  <si>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</si>
  <si>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</si>
  <si>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</si>
  <si>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</si>
  <si>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</si>
  <si>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</si>
  <si>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</si>
  <si>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</si>
  <si>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</si>
  <si>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</si>
  <si>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</si>
  <si>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</si>
  <si>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</si>
  <si>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</si>
  <si>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</si>
  <si>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</si>
  <si>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</si>
  <si>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</si>
  <si>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</si>
  <si>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</si>
  <si>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</si>
  <si>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</si>
  <si>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</si>
  <si>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</si>
  <si>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</si>
  <si>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</si>
  <si>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</si>
  <si>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</si>
  <si>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</si>
  <si>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</si>
  <si>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</si>
  <si>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</si>
  <si>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</si>
  <si>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</si>
  <si>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</si>
  <si>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</si>
  <si>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</si>
  <si>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</si>
  <si>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</si>
  <si>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</si>
  <si>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</si>
  <si>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</si>
  <si>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</si>
  <si>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</si>
  <si>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</si>
  <si>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</si>
  <si>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</si>
  <si>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</si>
  <si>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</si>
  <si>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</si>
  <si>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</si>
  <si>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</si>
  <si>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</si>
  <si>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</si>
  <si>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</si>
  <si>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</si>
  <si>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</si>
  <si>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</si>
  <si>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</si>
  <si>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</si>
  <si>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</si>
  <si>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</si>
  <si>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</si>
  <si>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</si>
  <si>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</si>
  <si>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</si>
  <si>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</si>
  <si>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</si>
  <si>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</si>
  <si>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</si>
  <si>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</si>
  <si>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</si>
  <si>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</si>
  <si>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</si>
  <si>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</si>
  <si>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</si>
  <si>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</si>
  <si>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</si>
  <si>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</si>
  <si>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</si>
  <si>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</si>
  <si>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</si>
  <si>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</si>
  <si>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</si>
  <si>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</si>
  <si>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</si>
  <si>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</si>
  <si>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</si>
  <si>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</si>
  <si>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</si>
  <si>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</si>
  <si>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</si>
  <si>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</si>
  <si>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</si>
  <si>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</si>
  <si>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</si>
  <si>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</si>
  <si>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</si>
  <si>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</si>
  <si>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</si>
  <si>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</si>
  <si>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</si>
  <si>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</si>
  <si>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</si>
  <si>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</si>
  <si>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</si>
  <si>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</si>
  <si>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</si>
  <si>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</si>
  <si>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</si>
  <si>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</si>
  <si>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</si>
  <si>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</si>
  <si>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</si>
  <si>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</si>
  <si>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</si>
  <si>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</si>
  <si>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</si>
  <si>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</si>
  <si>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</si>
  <si>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</si>
  <si>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</si>
  <si>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</si>
  <si>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</si>
  <si>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</si>
  <si>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</si>
  <si>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</si>
  <si>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</si>
  <si>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</si>
  <si>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</si>
  <si>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</si>
  <si>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</si>
  <si>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</si>
  <si>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</si>
  <si>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</si>
  <si>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</si>
  <si>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</si>
  <si>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</si>
  <si>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</si>
  <si>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</si>
  <si>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</si>
  <si>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</si>
  <si>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</si>
  <si>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</si>
  <si>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</si>
  <si>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</si>
  <si>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</si>
  <si>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</si>
  <si>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</si>
  <si>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</si>
  <si>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</si>
  <si>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</si>
  <si>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</si>
  <si>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</si>
  <si>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</si>
  <si>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</si>
  <si>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</si>
  <si>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</si>
  <si>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</si>
  <si>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</si>
  <si>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</si>
  <si>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</si>
  <si>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</si>
  <si>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</si>
  <si>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</si>
  <si>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</si>
  <si>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</si>
  <si>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</si>
  <si>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</si>
  <si>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</si>
  <si>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</si>
  <si>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</si>
  <si>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</si>
  <si>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</si>
  <si>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</si>
  <si>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</si>
  <si>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</si>
  <si>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</si>
  <si>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</si>
  <si>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</si>
  <si>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</si>
  <si>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</si>
  <si>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</si>
  <si>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</si>
  <si>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</si>
  <si>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</si>
  <si>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</si>
  <si>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</si>
  <si>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</si>
  <si>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</si>
  <si>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</si>
  <si>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</si>
  <si>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</si>
  <si>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</si>
  <si>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</si>
  <si>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</si>
  <si>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</si>
  <si>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</si>
  <si>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</si>
  <si>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</si>
  <si>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</si>
  <si>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</si>
  <si>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</si>
  <si>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</si>
  <si>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</si>
  <si>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</si>
  <si>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</si>
  <si>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</si>
  <si>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</si>
  <si>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</si>
  <si>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</si>
  <si>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</si>
  <si>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</si>
  <si>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</si>
  <si>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</si>
  <si>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</si>
  <si>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</si>
  <si>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</si>
  <si>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</si>
  <si>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</si>
  <si>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</si>
  <si>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</si>
  <si>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</si>
  <si>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</si>
  <si>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</si>
  <si>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</si>
  <si>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</si>
  <si>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</si>
  <si>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</si>
  <si>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</si>
  <si>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</si>
  <si>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</si>
  <si>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</si>
  <si>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</si>
  <si>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</si>
  <si>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</si>
  <si>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</si>
  <si>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</si>
  <si>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</si>
  <si>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</si>
  <si>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</si>
  <si>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</si>
  <si>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</si>
  <si>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</si>
  <si>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</si>
  <si>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</si>
  <si>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</si>
  <si>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</si>
  <si>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</si>
  <si>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</si>
  <si>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</si>
  <si>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</si>
  <si>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</si>
  <si>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</si>
  <si>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</si>
  <si>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</si>
  <si>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</si>
  <si>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</si>
  <si>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</si>
  <si>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</si>
  <si>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</si>
  <si>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</si>
  <si>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</si>
  <si>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</si>
  <si>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</si>
  <si>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</si>
  <si>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</si>
  <si>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</si>
  <si>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</si>
  <si>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</si>
  <si>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</si>
  <si>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</si>
  <si>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</si>
  <si>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</si>
  <si>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</si>
  <si>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</si>
  <si>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</si>
  <si>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</si>
  <si>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</si>
  <si>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</si>
  <si>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</si>
  <si>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</si>
  <si>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</si>
  <si>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</si>
  <si>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</si>
  <si>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</si>
  <si>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</si>
  <si>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</si>
  <si>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</si>
  <si>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</si>
  <si>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</si>
  <si>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</si>
  <si>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</si>
  <si>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</si>
  <si>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</si>
  <si>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</si>
  <si>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</si>
  <si>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</si>
  <si>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</si>
  <si>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</si>
  <si>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</si>
  <si>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</si>
  <si>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</si>
  <si>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</si>
  <si>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</si>
  <si>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</si>
  <si>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</si>
  <si>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</si>
  <si>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</si>
  <si>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</si>
  <si>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</si>
  <si>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</si>
  <si>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</si>
  <si>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</si>
  <si>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</si>
  <si>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</si>
  <si>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</si>
  <si>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</si>
  <si>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</si>
  <si>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</si>
  <si>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</si>
  <si>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</si>
  <si>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</si>
  <si>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</si>
  <si>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</si>
  <si>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</si>
  <si>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</si>
  <si>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</si>
  <si>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</si>
  <si>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</si>
  <si>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</si>
  <si>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</si>
  <si>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</si>
  <si>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</si>
  <si>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</si>
  <si>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</si>
  <si>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</si>
  <si>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</si>
  <si>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</si>
  <si>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</si>
  <si>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</si>
  <si>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</si>
  <si>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</si>
  <si>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</si>
  <si>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</si>
  <si>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</si>
  <si>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</si>
  <si>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</si>
  <si>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</si>
  <si>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</si>
  <si>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</si>
  <si>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</si>
  <si>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</si>
  <si>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</si>
  <si>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</si>
  <si>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</si>
  <si>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</si>
  <si>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</si>
  <si>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</si>
  <si>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</si>
  <si>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</si>
  <si>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</si>
  <si>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</si>
  <si>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</si>
  <si>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</si>
  <si>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</si>
  <si>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</si>
  <si>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</si>
  <si>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</si>
  <si>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</si>
  <si>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</si>
  <si>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</si>
  <si>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</si>
  <si>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</si>
  <si>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</si>
  <si>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</si>
  <si>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</si>
  <si>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</si>
  <si>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</si>
  <si>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</si>
  <si>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</si>
  <si>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</si>
  <si>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</si>
  <si>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</si>
  <si>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</si>
  <si>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</si>
  <si>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</si>
  <si>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</si>
  <si>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</si>
  <si>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</si>
  <si>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</si>
  <si>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</si>
  <si>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</si>
  <si>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</si>
  <si>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</si>
  <si>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</si>
  <si>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</si>
  <si>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</si>
  <si>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</si>
  <si>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</si>
  <si>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</si>
  <si>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</si>
  <si>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</si>
  <si>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</si>
  <si>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</si>
  <si>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</si>
  <si>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</si>
  <si>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</si>
  <si>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</si>
  <si>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</si>
  <si>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</si>
  <si>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</si>
  <si>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</si>
  <si>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</si>
  <si>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</si>
  <si>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</si>
  <si>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</si>
  <si>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</si>
  <si>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</si>
  <si>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</si>
  <si>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</si>
  <si>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</si>
  <si>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</si>
  <si>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</si>
  <si>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</si>
  <si>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</si>
  <si>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</si>
  <si>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</si>
  <si>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</si>
  <si>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</si>
  <si>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</si>
  <si>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</si>
  <si>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</si>
  <si>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</si>
  <si>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</si>
  <si>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</si>
  <si>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</si>
  <si>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</si>
  <si>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</si>
  <si>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</si>
  <si>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</si>
  <si>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</si>
  <si>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</si>
  <si>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</si>
  <si>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</si>
  <si>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</si>
  <si>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</si>
  <si>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</si>
  <si>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</si>
  <si>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</si>
  <si>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</si>
  <si>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</si>
  <si>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</si>
  <si>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</si>
  <si>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</si>
  <si>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</si>
  <si>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</si>
  <si>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</si>
  <si>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</si>
  <si>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</si>
  <si>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</si>
  <si>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</si>
  <si>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</si>
  <si>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</si>
  <si>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</si>
  <si>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</si>
  <si>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</si>
  <si>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</si>
  <si>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</si>
  <si>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</si>
  <si>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</si>
  <si>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</si>
  <si>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</si>
  <si>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</si>
  <si>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</si>
  <si>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</si>
  <si>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</si>
  <si>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</si>
  <si>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</si>
  <si>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</si>
  <si>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</si>
  <si>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</si>
  <si>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</si>
  <si>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</si>
  <si>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</si>
  <si>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</si>
  <si>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</si>
  <si>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</si>
  <si>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</si>
  <si>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</si>
  <si>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</si>
  <si>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</si>
  <si>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</si>
  <si>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</si>
  <si>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</si>
  <si>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</si>
  <si>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</si>
  <si>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</si>
  <si>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</si>
  <si>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</si>
  <si>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</si>
  <si>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</si>
  <si>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</si>
  <si>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</si>
  <si>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</si>
  <si>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</si>
  <si>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</si>
  <si>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</si>
  <si>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</si>
  <si>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</si>
  <si>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</si>
  <si>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</si>
  <si>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</si>
  <si>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</si>
  <si>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</si>
  <si>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</si>
  <si>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</si>
  <si>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</si>
  <si>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</si>
  <si>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</si>
  <si>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</si>
  <si>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</si>
  <si>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</si>
  <si>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</si>
  <si>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</si>
  <si>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</si>
  <si>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</si>
  <si>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</si>
  <si>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</si>
  <si>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</si>
  <si>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</si>
  <si>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</si>
  <si>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</si>
  <si>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</si>
  <si>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</si>
  <si>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</si>
  <si>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</si>
  <si>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</si>
  <si>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</si>
  <si>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</si>
  <si>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</si>
  <si>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</si>
  <si>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</si>
  <si>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</si>
  <si>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</si>
  <si>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</si>
  <si>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</si>
  <si>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</si>
  <si>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</si>
  <si>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</si>
  <si>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</si>
  <si>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</si>
  <si>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</si>
  <si>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</si>
  <si>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</si>
  <si>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</si>
  <si>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</si>
  <si>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</si>
  <si>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</si>
  <si>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</si>
  <si>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</si>
  <si>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</si>
  <si>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</si>
  <si>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</si>
  <si>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</si>
  <si>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</si>
  <si>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</si>
  <si>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</si>
  <si>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</si>
  <si>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</si>
  <si>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</si>
  <si>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</si>
  <si>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</si>
  <si>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</si>
  <si>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</si>
  <si>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</si>
  <si>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</si>
  <si>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</si>
  <si>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</si>
  <si>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</si>
  <si>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</si>
  <si>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</si>
  <si>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</si>
  <si>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</si>
  <si>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</si>
  <si>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</si>
  <si>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</si>
  <si>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</si>
  <si>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</si>
  <si>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</si>
  <si>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</si>
  <si>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</si>
  <si>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</si>
  <si>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</si>
  <si>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</si>
  <si>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</si>
  <si>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</si>
  <si>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</si>
  <si>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</si>
  <si>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</si>
  <si>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</si>
  <si>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</si>
  <si>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</si>
  <si>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</si>
  <si>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</si>
  <si>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</si>
  <si>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</si>
  <si>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</si>
  <si>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</si>
  <si>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</si>
  <si>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</si>
  <si>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</si>
  <si>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</si>
  <si>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</si>
  <si>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</si>
  <si>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</si>
  <si>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</si>
  <si>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</si>
  <si>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</si>
  <si>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</si>
  <si>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</si>
  <si>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</si>
  <si>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</si>
  <si>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</si>
  <si>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</si>
  <si>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</si>
  <si>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</si>
  <si>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</si>
  <si>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</si>
  <si>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</si>
  <si>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</si>
  <si>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</si>
  <si>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</si>
  <si>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</si>
  <si>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</si>
  <si>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</si>
  <si>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</si>
  <si>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</si>
  <si>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</si>
  <si>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</si>
  <si>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</si>
  <si>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</si>
  <si>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</si>
  <si>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</si>
  <si>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</si>
  <si>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</si>
  <si>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</si>
  <si>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</si>
  <si>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</si>
  <si>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</si>
  <si>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</si>
  <si>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</si>
  <si>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</si>
  <si>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</si>
  <si>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</si>
  <si>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</si>
  <si>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</si>
  <si>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</si>
  <si>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</si>
  <si>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</si>
  <si>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</si>
  <si>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</si>
  <si>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</si>
  <si>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</si>
  <si>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</si>
  <si>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</si>
  <si>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</si>
  <si>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</si>
  <si>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</si>
  <si>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</si>
  <si>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</si>
  <si>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</si>
  <si>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</si>
  <si>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</si>
  <si>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</si>
  <si>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</si>
  <si>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</si>
  <si>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</si>
  <si>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</si>
  <si>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</si>
  <si>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</si>
  <si>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</si>
  <si>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</si>
  <si>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</si>
  <si>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</si>
  <si>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</si>
  <si>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</si>
  <si>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</si>
  <si>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</si>
  <si>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</si>
  <si>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</si>
  <si>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</si>
  <si>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</si>
  <si>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</si>
  <si>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</si>
  <si>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</si>
  <si>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</si>
  <si>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</si>
  <si>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</si>
  <si>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</si>
  <si>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</si>
  <si>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</si>
  <si>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</si>
  <si>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</si>
  <si>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</si>
  <si>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</si>
  <si>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</si>
  <si>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</si>
  <si>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</si>
  <si>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</si>
  <si>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</si>
  <si>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</si>
  <si>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</si>
  <si>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</si>
  <si>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</si>
  <si>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</si>
  <si>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</si>
  <si>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</si>
  <si>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</si>
  <si>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</si>
  <si>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</si>
  <si>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</si>
  <si>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</si>
  <si>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</si>
  <si>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</si>
  <si>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</si>
  <si>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</si>
  <si>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</si>
  <si>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</si>
  <si>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</si>
  <si>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</si>
  <si>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</si>
  <si>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</si>
  <si>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</si>
  <si>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</si>
  <si>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</si>
  <si>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</si>
  <si>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</si>
  <si>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</si>
  <si>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</si>
  <si>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</si>
  <si>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</si>
  <si>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</si>
  <si>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</si>
  <si>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</si>
  <si>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</si>
  <si>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</si>
  <si>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</si>
  <si>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</si>
  <si>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</si>
  <si>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</si>
  <si>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</si>
  <si>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</si>
  <si>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</si>
  <si>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</si>
  <si>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</si>
  <si>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</si>
  <si>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</si>
  <si>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</si>
  <si>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</si>
  <si>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</si>
  <si>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</si>
  <si>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</si>
  <si>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</si>
  <si>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</si>
  <si>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</si>
  <si>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</si>
  <si>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</si>
  <si>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</si>
  <si>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</si>
  <si>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</si>
  <si>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</si>
  <si>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</si>
  <si>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</si>
  <si>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</si>
  <si>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</si>
  <si>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</si>
  <si>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</si>
  <si>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</si>
  <si>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</si>
  <si>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</si>
  <si>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</si>
  <si>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</si>
  <si>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</si>
  <si>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</si>
  <si>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</si>
  <si>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</si>
  <si>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</si>
  <si>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</si>
  <si>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</si>
  <si>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</si>
  <si>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</si>
  <si>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</si>
  <si>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</si>
  <si>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</si>
  <si>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</si>
  <si>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</si>
  <si>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</si>
  <si>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</si>
  <si>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</si>
  <si>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</si>
  <si>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</si>
  <si>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</si>
  <si>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</si>
  <si>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</si>
  <si>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</si>
  <si>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</si>
  <si>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</si>
  <si>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</si>
  <si>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</si>
  <si>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</si>
  <si>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</si>
  <si>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</si>
  <si>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</si>
  <si>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</si>
  <si>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</si>
  <si>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</si>
  <si>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</si>
  <si>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</si>
  <si>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</si>
  <si>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</si>
  <si>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</si>
  <si>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</si>
  <si>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</si>
  <si>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</si>
  <si>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</si>
  <si>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</si>
  <si>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</si>
  <si>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</si>
  <si>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</si>
  <si>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</si>
  <si>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</si>
  <si>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</si>
  <si>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</si>
  <si>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</si>
  <si>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</si>
  <si>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</si>
  <si>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</si>
  <si>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</si>
  <si>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</si>
  <si>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</si>
  <si>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</si>
  <si>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</si>
  <si>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</si>
  <si>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</si>
  <si>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</si>
  <si>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</si>
  <si>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</si>
  <si>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</si>
  <si>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</si>
  <si>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</si>
  <si>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</si>
  <si>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</si>
  <si>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</si>
  <si>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</si>
  <si>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</si>
  <si>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</si>
  <si>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</si>
  <si>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</si>
  <si>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</si>
  <si>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</si>
  <si>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</si>
  <si>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</si>
  <si>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</si>
  <si>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</si>
  <si>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</si>
  <si>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</si>
  <si>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</si>
  <si>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</si>
  <si>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</si>
  <si>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</si>
  <si>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</si>
  <si>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</si>
  <si>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</si>
  <si>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</si>
  <si>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</si>
  <si>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</si>
  <si>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</si>
  <si>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</si>
  <si>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</si>
  <si>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</si>
  <si>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</si>
  <si>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</si>
  <si>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</si>
  <si>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</si>
  <si>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</si>
  <si>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</si>
  <si>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</si>
  <si>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</si>
  <si>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</si>
  <si>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</si>
  <si>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</si>
  <si>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</si>
  <si>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</si>
  <si>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</si>
  <si>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</si>
  <si>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</si>
  <si>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</si>
  <si>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</si>
  <si>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</si>
  <si>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</si>
  <si>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</si>
  <si>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</si>
  <si>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</si>
  <si>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</si>
  <si>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</si>
  <si>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</si>
  <si>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</si>
  <si>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</si>
  <si>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</si>
  <si>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</si>
  <si>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</si>
  <si>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</si>
  <si>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</si>
  <si>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</si>
  <si>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</si>
  <si>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</si>
  <si>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</si>
  <si>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</si>
  <si>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</si>
  <si>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</si>
  <si>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</si>
  <si>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</si>
  <si>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</si>
  <si>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</si>
  <si>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</si>
  <si>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</si>
  <si>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</si>
  <si>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</si>
  <si>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</si>
  <si>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</si>
  <si>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</si>
  <si>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</si>
  <si>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</si>
  <si>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</si>
  <si>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</si>
  <si>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</si>
  <si>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</si>
  <si>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</si>
  <si>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</si>
  <si>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</si>
  <si>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</si>
  <si>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</si>
  <si>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</si>
  <si>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</si>
  <si>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</si>
  <si>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</si>
  <si>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</si>
  <si>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</si>
  <si>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</si>
  <si>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</si>
  <si>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</si>
  <si>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</si>
  <si>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</si>
  <si>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</si>
  <si>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</si>
  <si>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</si>
  <si>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</si>
  <si>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</si>
  <si>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</si>
  <si>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</si>
  <si>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</si>
  <si>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</si>
  <si>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</si>
  <si>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</si>
  <si>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</si>
  <si>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</si>
  <si>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</si>
  <si>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</si>
  <si>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</si>
  <si>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</si>
  <si>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</si>
  <si>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</si>
  <si>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</si>
  <si>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</si>
  <si>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</si>
  <si>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</si>
  <si>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</si>
  <si>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</si>
  <si>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</si>
  <si>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</si>
  <si>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</si>
  <si>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</si>
  <si>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</si>
  <si>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</si>
  <si>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</si>
  <si>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</si>
  <si>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</si>
  <si>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</si>
  <si>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</si>
  <si>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</si>
  <si>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</si>
  <si>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</si>
  <si>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</si>
  <si>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</si>
  <si>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</si>
  <si>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</si>
  <si>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</si>
  <si>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</si>
  <si>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</si>
  <si>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</si>
  <si>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</si>
  <si>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</si>
  <si>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</si>
  <si>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</si>
  <si>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</si>
  <si>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</si>
  <si>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</si>
  <si>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</si>
  <si>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</si>
  <si>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</si>
  <si>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</si>
  <si>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</si>
  <si>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</si>
  <si>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</si>
  <si>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</si>
  <si>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</si>
  <si>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</si>
  <si>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</si>
  <si>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</si>
  <si>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</si>
  <si>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</si>
  <si>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</si>
  <si>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</si>
  <si>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</si>
  <si>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</si>
  <si>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</si>
  <si>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</si>
  <si>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</si>
  <si>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</si>
  <si>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</si>
  <si>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</si>
  <si>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</si>
  <si>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</si>
  <si>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</si>
  <si>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</si>
  <si>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</si>
  <si>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</si>
  <si>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</si>
  <si>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</si>
  <si>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</si>
  <si>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</si>
  <si>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</si>
  <si>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</si>
  <si>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</si>
  <si>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</si>
  <si>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</si>
  <si>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</si>
  <si>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</si>
  <si>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</si>
  <si>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</si>
  <si>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</si>
  <si>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</si>
  <si>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</si>
  <si>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</si>
  <si>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</si>
  <si>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</si>
  <si>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</si>
  <si>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</si>
  <si>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</si>
  <si>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</si>
  <si>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</si>
  <si>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</si>
  <si>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</si>
  <si>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</si>
  <si>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</si>
  <si>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</si>
  <si>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</si>
  <si>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</si>
  <si>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</si>
  <si>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</si>
  <si>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</si>
  <si>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</si>
  <si>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</si>
  <si>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</si>
  <si>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</si>
  <si>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</si>
  <si>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</si>
  <si>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</si>
  <si>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</si>
  <si>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</si>
  <si>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</si>
  <si>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</si>
  <si>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</si>
  <si>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</si>
  <si>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</si>
  <si>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</si>
  <si>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</si>
  <si>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</si>
  <si>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</si>
  <si>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</si>
  <si>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</si>
  <si>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</si>
  <si>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</si>
  <si>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</si>
  <si>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</si>
  <si>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</si>
  <si>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</si>
  <si>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</si>
  <si>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</si>
  <si>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</si>
  <si>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</si>
  <si>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</si>
  <si>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</si>
  <si>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</si>
  <si>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</si>
  <si>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</si>
  <si>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</si>
  <si>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</si>
  <si>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</si>
  <si>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</si>
  <si>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</si>
  <si>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</si>
  <si>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</si>
  <si>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</si>
  <si>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</si>
  <si>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</si>
  <si>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</si>
  <si>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</si>
  <si>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</si>
  <si>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</si>
  <si>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</si>
  <si>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</si>
  <si>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</si>
  <si>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</si>
  <si>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</si>
  <si>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</si>
  <si>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</si>
  <si>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</si>
  <si>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</si>
  <si>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</si>
  <si>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</si>
  <si>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</si>
  <si>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</si>
  <si>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</si>
  <si>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</si>
  <si>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</si>
  <si>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</si>
  <si>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</si>
  <si>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</si>
  <si>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</si>
  <si>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</si>
  <si>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</si>
  <si>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</si>
  <si>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</si>
  <si>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</si>
  <si>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</si>
  <si>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</si>
  <si>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</si>
  <si>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</si>
  <si>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</si>
  <si>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</si>
  <si>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</si>
  <si>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</si>
  <si>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</si>
  <si>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</si>
  <si>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</si>
  <si>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</si>
  <si>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</si>
  <si>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</si>
  <si>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</si>
  <si>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</si>
  <si>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</si>
  <si>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</si>
  <si>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</si>
  <si>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</si>
  <si>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</si>
  <si>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</si>
  <si>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</si>
  <si>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</si>
  <si>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</si>
  <si>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</si>
  <si>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</si>
  <si>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</si>
  <si>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</si>
  <si>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</si>
  <si>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</si>
  <si>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</si>
  <si>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</si>
  <si>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</si>
  <si>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</si>
  <si>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</si>
  <si>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</si>
  <si>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</si>
  <si>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</si>
  <si>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</si>
  <si>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</si>
  <si>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</si>
  <si>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</si>
  <si>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</si>
  <si>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</si>
  <si>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</si>
  <si>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</si>
  <si>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</si>
  <si>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</si>
  <si>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</si>
  <si>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</si>
  <si>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</si>
  <si>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</si>
  <si>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</si>
  <si>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</si>
  <si>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</si>
  <si>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</si>
  <si>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</si>
  <si>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</si>
  <si>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</si>
  <si>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</si>
  <si>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</si>
  <si>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</si>
  <si>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</si>
  <si>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</si>
  <si>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</si>
  <si>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</si>
  <si>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</si>
  <si>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</si>
  <si>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</si>
  <si>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</si>
  <si>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</si>
  <si>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</si>
  <si>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</si>
  <si>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</si>
  <si>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</si>
  <si>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</si>
  <si>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</si>
  <si>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</si>
  <si>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</si>
  <si>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</si>
  <si>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</si>
  <si>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</si>
  <si>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</si>
  <si>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</si>
  <si>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</si>
  <si>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</si>
  <si>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</si>
  <si>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</si>
  <si>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</si>
  <si>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</si>
  <si>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</si>
  <si>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</si>
  <si>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</si>
  <si>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</si>
  <si>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</si>
  <si>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</si>
  <si>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</si>
  <si>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</si>
  <si>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</si>
  <si>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</si>
  <si>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</si>
  <si>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</si>
  <si>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</si>
  <si>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</si>
  <si>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</si>
  <si>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</si>
  <si>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</si>
  <si>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</si>
  <si>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</si>
  <si>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</si>
  <si>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</si>
  <si>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</si>
  <si>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</si>
  <si>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</si>
  <si>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</si>
  <si>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</si>
  <si>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</si>
  <si>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</si>
  <si>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</si>
  <si>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</si>
  <si>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</si>
  <si>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</si>
  <si>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</si>
  <si>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</si>
  <si>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</si>
  <si>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</si>
  <si>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</si>
  <si>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</si>
  <si>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</si>
  <si>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</si>
  <si>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</si>
  <si>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</si>
  <si>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</si>
  <si>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</si>
  <si>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</si>
  <si>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</si>
  <si>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</si>
  <si>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</si>
  <si>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</si>
  <si>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</si>
  <si>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</si>
  <si>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</si>
  <si>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</si>
  <si>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</si>
  <si>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</si>
  <si>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</si>
  <si>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</si>
  <si>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</si>
  <si>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</si>
  <si>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</si>
  <si>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</si>
  <si>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</si>
  <si>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</si>
  <si>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</si>
  <si>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</si>
  <si>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</si>
  <si>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</si>
  <si>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</si>
  <si>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</si>
  <si>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</si>
  <si>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</si>
  <si>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</si>
  <si>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</si>
  <si>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</si>
  <si>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</si>
  <si>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</si>
  <si>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</si>
  <si>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</si>
  <si>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</si>
  <si>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</si>
  <si>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</si>
  <si>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</si>
  <si>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</si>
  <si>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</si>
  <si>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</si>
  <si>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</si>
  <si>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</si>
  <si>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</si>
  <si>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</si>
  <si>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</si>
  <si>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</si>
  <si>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</si>
  <si>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</si>
  <si>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</si>
  <si>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</si>
  <si>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</si>
  <si>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</si>
  <si>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</si>
  <si>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</si>
  <si>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</si>
  <si>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</si>
  <si>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</si>
  <si>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</si>
  <si>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</si>
  <si>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</si>
  <si>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</si>
  <si>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</si>
  <si>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</si>
  <si>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</si>
  <si>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</si>
  <si>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</si>
  <si>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</si>
  <si>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</si>
  <si>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</si>
  <si>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</si>
  <si>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</si>
  <si>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</si>
  <si>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</si>
  <si>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</si>
  <si>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</si>
  <si>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</si>
  <si>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</si>
  <si>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</si>
  <si>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</si>
  <si>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</si>
  <si>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</si>
  <si>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</si>
  <si>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</si>
  <si>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</si>
  <si>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</si>
  <si>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</si>
  <si>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</si>
  <si>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</si>
  <si>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</si>
  <si>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</si>
  <si>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</si>
  <si>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</si>
  <si>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</si>
  <si>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</si>
  <si>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</si>
  <si>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</si>
  <si>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</si>
  <si>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</si>
  <si>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</si>
  <si>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</si>
  <si>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</si>
  <si>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</si>
  <si>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</si>
  <si>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</si>
  <si>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</si>
  <si>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</si>
  <si>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</si>
  <si>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</si>
  <si>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</si>
  <si>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</si>
  <si>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</si>
  <si>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</si>
  <si>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</si>
  <si>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</si>
  <si>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</si>
  <si>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</si>
  <si>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</si>
  <si>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</si>
  <si>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</si>
  <si>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</si>
  <si>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</si>
  <si>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</si>
  <si>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</si>
  <si>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</si>
  <si>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</si>
  <si>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</si>
  <si>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</si>
  <si>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</si>
  <si>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</si>
  <si>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</si>
  <si>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</si>
  <si>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</si>
  <si>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</si>
  <si>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</si>
  <si>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</si>
  <si>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</si>
  <si>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</si>
  <si>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</si>
  <si>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</si>
  <si>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</si>
  <si>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</si>
  <si>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</si>
  <si>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</si>
  <si>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</si>
  <si>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</si>
  <si>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</si>
  <si>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</si>
  <si>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</si>
  <si>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</si>
  <si>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</si>
  <si>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</si>
  <si>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</si>
  <si>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</si>
  <si>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</si>
  <si>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</si>
  <si>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</si>
  <si>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</si>
  <si>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</si>
  <si>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</si>
  <si>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</si>
  <si>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</si>
  <si>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</si>
  <si>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</si>
  <si>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</si>
  <si>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</si>
  <si>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</si>
  <si>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</si>
  <si>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</si>
  <si>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</si>
  <si>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</si>
  <si>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</si>
  <si>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</si>
  <si>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</si>
  <si>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</si>
  <si>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</si>
  <si>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</si>
  <si>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</si>
  <si>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</si>
  <si>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</si>
  <si>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</si>
  <si>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</si>
  <si>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</si>
  <si>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</si>
  <si>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</si>
  <si>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</si>
  <si>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</si>
  <si>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</si>
  <si>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</si>
  <si>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</si>
  <si>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</si>
  <si>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</si>
  <si>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</si>
  <si>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</si>
  <si>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</si>
  <si>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</si>
  <si>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</si>
  <si>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</si>
  <si>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</si>
  <si>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</si>
  <si>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</si>
  <si>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</si>
  <si>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</si>
  <si>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</si>
  <si>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</si>
  <si>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</si>
  <si>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</si>
  <si>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</si>
  <si>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</si>
  <si>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</si>
  <si>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</si>
  <si>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</si>
  <si>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</si>
  <si>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</si>
  <si>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</si>
  <si>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</si>
  <si>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</si>
  <si>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</si>
  <si>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</si>
  <si>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</si>
  <si>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</si>
  <si>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</si>
  <si>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</si>
  <si>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</si>
  <si>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</si>
  <si>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</si>
  <si>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</si>
  <si>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</si>
  <si>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</si>
  <si>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</si>
  <si>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</si>
  <si>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</si>
  <si>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</si>
  <si>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</si>
  <si>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</si>
  <si>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</si>
  <si>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</si>
  <si>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</si>
  <si>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</si>
  <si>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</si>
  <si>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</si>
  <si>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</si>
  <si>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</si>
  <si>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</si>
  <si>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</si>
  <si>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</si>
  <si>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</si>
  <si>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</si>
  <si>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</si>
  <si>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</si>
  <si>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</si>
  <si>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</si>
  <si>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</si>
  <si>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</si>
  <si>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</si>
  <si>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</si>
  <si>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</si>
  <si>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</si>
  <si>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</si>
  <si>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</si>
  <si>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</si>
  <si>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</si>
  <si>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</si>
  <si>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</si>
  <si>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</si>
  <si>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</si>
  <si>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</si>
  <si>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</si>
  <si>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</si>
  <si>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</si>
  <si>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</si>
  <si>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</si>
  <si>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</si>
  <si>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</si>
  <si>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</si>
  <si>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</si>
  <si>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</si>
  <si>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</si>
  <si>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</si>
  <si>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</si>
  <si>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</si>
  <si>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</si>
  <si>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</si>
  <si>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</si>
  <si>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</si>
  <si>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</si>
  <si>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</si>
  <si>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</si>
  <si>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</si>
  <si>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</si>
  <si>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</si>
  <si>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</si>
  <si>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</si>
  <si>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</si>
  <si>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</si>
  <si>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</si>
  <si>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</si>
  <si>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</si>
  <si>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</si>
  <si>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</si>
  <si>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</si>
  <si>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</si>
  <si>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</si>
  <si>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</si>
  <si>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</si>
  <si>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</si>
  <si>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</si>
  <si>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</si>
  <si>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</si>
  <si>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</si>
  <si>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</si>
  <si>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</si>
  <si>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</si>
  <si>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</si>
  <si>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</si>
  <si>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</si>
  <si>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</si>
  <si>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</si>
  <si>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</si>
  <si>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</si>
  <si>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</si>
  <si>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</si>
  <si>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</si>
  <si>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</si>
  <si>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</si>
  <si>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</si>
  <si>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</si>
  <si>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</si>
  <si>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</si>
  <si>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</si>
  <si>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</si>
  <si>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</si>
  <si>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</si>
  <si>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</si>
  <si>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</si>
  <si>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</si>
  <si>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</si>
  <si>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</si>
  <si>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</si>
  <si>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</si>
  <si>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</si>
  <si>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</si>
  <si>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</si>
  <si>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</si>
  <si>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</si>
  <si>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</si>
  <si>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</si>
  <si>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</si>
  <si>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</si>
  <si>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</si>
  <si>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</si>
  <si>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</si>
  <si>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</si>
  <si>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</si>
  <si>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</si>
  <si>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</si>
  <si>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</si>
  <si>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</si>
  <si>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</si>
  <si>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</si>
  <si>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</si>
  <si>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</si>
  <si>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</si>
  <si>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</si>
  <si>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</si>
  <si>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</si>
  <si>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</si>
  <si>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</si>
  <si>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</si>
  <si>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</si>
  <si>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</si>
  <si>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</si>
  <si>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</si>
  <si>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</si>
  <si>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</si>
  <si>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</si>
  <si>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</si>
  <si>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</si>
  <si>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</si>
  <si>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</si>
  <si>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</si>
  <si>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</si>
  <si>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</si>
  <si>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</si>
  <si>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</si>
  <si>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</si>
  <si>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</si>
  <si>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</si>
  <si>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</si>
  <si>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</si>
  <si>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</si>
  <si>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</si>
  <si>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</si>
  <si>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</si>
  <si>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</si>
  <si>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</si>
  <si>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</si>
  <si>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</si>
  <si>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</si>
  <si>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</si>
  <si>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</si>
  <si>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</si>
  <si>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</si>
  <si>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</si>
  <si>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</si>
  <si>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</si>
  <si>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</si>
  <si>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</si>
  <si>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</si>
  <si>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</si>
  <si>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</si>
  <si>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</si>
  <si>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</si>
  <si>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</si>
  <si>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</si>
  <si>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</si>
  <si>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</si>
  <si>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</si>
  <si>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</si>
  <si>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</si>
  <si>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</si>
  <si>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</si>
  <si>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</si>
  <si>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</si>
  <si>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</si>
  <si>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</si>
  <si>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</si>
  <si>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</si>
  <si>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</si>
  <si>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</si>
  <si>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</si>
  <si>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</si>
  <si>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</si>
  <si>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</si>
  <si>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</si>
  <si>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</si>
  <si>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</si>
  <si>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</si>
  <si>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</si>
  <si>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</si>
  <si>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</si>
  <si>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</si>
  <si>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</si>
  <si>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</si>
  <si>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</si>
  <si>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</si>
  <si>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</si>
  <si>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</si>
  <si>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</si>
  <si>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</si>
  <si>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</si>
  <si>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</si>
  <si>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</si>
  <si>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</si>
  <si>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</si>
  <si>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</si>
  <si>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</si>
  <si>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</si>
  <si>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</si>
  <si>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</si>
  <si>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</si>
  <si>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</si>
  <si>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</si>
  <si>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</si>
  <si>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</si>
  <si>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</si>
  <si>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</si>
  <si>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</si>
  <si>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</si>
  <si>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</si>
  <si>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</si>
  <si>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</si>
  <si>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</si>
  <si>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</si>
  <si>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</si>
  <si>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</si>
  <si>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</si>
  <si>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</si>
  <si>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</si>
  <si>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</si>
  <si>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</si>
  <si>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</si>
  <si>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</si>
  <si>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</si>
  <si>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</si>
  <si>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</si>
  <si>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</si>
  <si>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</si>
  <si>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</si>
  <si>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</si>
  <si>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</si>
  <si>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</si>
  <si>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</si>
  <si>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</si>
  <si>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</si>
  <si>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</si>
  <si>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</si>
  <si>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</si>
  <si>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</si>
  <si>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</si>
  <si>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</si>
  <si>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</si>
  <si>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</si>
  <si>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</si>
  <si>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</si>
  <si>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</si>
  <si>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</si>
  <si>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</si>
  <si>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</si>
  <si>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</si>
  <si>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</si>
  <si>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</si>
  <si>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</si>
  <si>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</si>
  <si>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</si>
  <si>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</si>
  <si>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</si>
  <si>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</si>
  <si>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</si>
  <si>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</si>
  <si>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</si>
  <si>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</si>
  <si>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</si>
  <si>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</si>
  <si>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</si>
  <si>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</si>
  <si>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</si>
  <si>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</si>
  <si>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</si>
  <si>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</si>
  <si>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</si>
  <si>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</si>
  <si>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</si>
  <si>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</si>
  <si>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</si>
  <si>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</si>
  <si>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</si>
  <si>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</si>
  <si>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</si>
  <si>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</si>
  <si>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</si>
  <si>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</si>
  <si>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</si>
  <si>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</si>
  <si>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</si>
  <si>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</si>
  <si>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</si>
  <si>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</si>
  <si>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</si>
  <si>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</si>
  <si>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</si>
  <si>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</si>
  <si>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</si>
  <si>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</si>
  <si>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</si>
  <si>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</si>
  <si>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</si>
  <si>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</si>
  <si>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</si>
  <si>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</si>
  <si>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</si>
  <si>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</si>
  <si>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</si>
  <si>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</si>
  <si>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</si>
  <si>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</si>
  <si>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</si>
  <si>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</si>
  <si>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</si>
  <si>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</si>
  <si>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</si>
  <si>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</si>
  <si>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</si>
  <si>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</si>
  <si>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</si>
  <si>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</si>
  <si>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</si>
  <si>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</si>
  <si>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</si>
  <si>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</si>
  <si>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</si>
  <si>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</si>
  <si>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</si>
  <si>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</si>
  <si>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</si>
  <si>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</si>
  <si>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</si>
  <si>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</si>
  <si>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</si>
  <si>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</si>
  <si>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</si>
  <si>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</si>
  <si>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</si>
  <si>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</si>
  <si>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</si>
  <si>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</si>
  <si>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</si>
  <si>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</si>
  <si>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</si>
  <si>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</si>
  <si>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</si>
  <si>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</si>
  <si>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</si>
  <si>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</si>
  <si>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</si>
  <si>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</si>
  <si>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</si>
  <si>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</si>
  <si>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</si>
  <si>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</si>
  <si>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</si>
  <si>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</si>
  <si>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</si>
  <si>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</si>
  <si>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</si>
  <si>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</si>
  <si>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</si>
  <si>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</si>
  <si>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</si>
  <si>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</si>
  <si>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</si>
  <si>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</si>
  <si>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</si>
  <si>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</si>
  <si>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</si>
  <si>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</si>
  <si>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</si>
  <si>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</si>
  <si>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</si>
  <si>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</si>
  <si>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</si>
  <si>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</si>
  <si>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</si>
  <si>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</si>
  <si>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</si>
  <si>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</si>
  <si>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</si>
  <si>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</si>
  <si>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</si>
  <si>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</si>
  <si>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</si>
  <si>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</si>
  <si>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</si>
  <si>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</si>
  <si>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</si>
  <si>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</si>
  <si>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</si>
  <si>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</si>
  <si>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</si>
  <si>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</si>
  <si>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</si>
  <si>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</si>
  <si>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</si>
  <si>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</si>
  <si>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</si>
  <si>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</si>
  <si>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</si>
  <si>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</si>
  <si>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</si>
  <si>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</si>
  <si>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</si>
  <si>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</si>
  <si>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</si>
  <si>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</si>
  <si>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</si>
  <si>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</si>
  <si>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</si>
  <si>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</si>
  <si>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</si>
  <si>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</si>
  <si>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</si>
  <si>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</si>
  <si>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</si>
  <si>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</si>
  <si>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</si>
  <si>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</si>
  <si>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</si>
  <si>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</si>
  <si>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</si>
  <si>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</si>
  <si>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</si>
  <si>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</si>
  <si>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</si>
  <si>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</si>
  <si>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</si>
  <si>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</si>
  <si>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</si>
  <si>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</si>
  <si>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</si>
  <si>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</si>
  <si>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</si>
  <si>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</si>
  <si>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</si>
  <si>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</si>
  <si>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</si>
  <si>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</si>
  <si>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</si>
  <si>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</si>
  <si>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</si>
  <si>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</si>
  <si>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</si>
  <si>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</si>
  <si>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</si>
  <si>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</si>
  <si>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</si>
  <si>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</si>
  <si>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</si>
  <si>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</si>
  <si>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</si>
  <si>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</si>
  <si>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</si>
  <si>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</si>
  <si>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</si>
  <si>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</si>
  <si>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</si>
  <si>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</si>
  <si>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</si>
  <si>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</si>
  <si>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</si>
  <si>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</si>
  <si>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</si>
  <si>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</si>
  <si>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</si>
  <si>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</si>
  <si>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</si>
  <si>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</si>
  <si>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</si>
  <si>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</si>
  <si>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</si>
  <si>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</si>
  <si>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</si>
  <si>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</si>
  <si>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</si>
  <si>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</si>
  <si>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</si>
  <si>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</si>
  <si>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</si>
  <si>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</si>
  <si>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</si>
  <si>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</si>
  <si>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</si>
  <si>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</si>
  <si>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</si>
  <si>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</si>
  <si>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</si>
  <si>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</si>
  <si>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</si>
  <si>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</si>
  <si>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</si>
  <si>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</si>
  <si>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</si>
  <si>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</si>
  <si>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</si>
  <si>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</si>
  <si>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</si>
  <si>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</si>
  <si>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</si>
  <si>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</si>
  <si>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</si>
  <si>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</si>
  <si>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</si>
  <si>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</si>
  <si>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</si>
  <si>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</si>
  <si>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</si>
  <si>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</si>
  <si>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</si>
  <si>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</si>
  <si>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</si>
  <si>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</si>
  <si>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</si>
  <si>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</si>
  <si>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</si>
  <si>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</si>
  <si>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</si>
  <si>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</si>
  <si>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</si>
  <si>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</si>
  <si>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</si>
  <si>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</si>
  <si>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</si>
  <si>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</si>
  <si>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</si>
  <si>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</si>
  <si>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</si>
  <si>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</si>
  <si>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</si>
  <si>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</si>
  <si>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</si>
  <si>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</si>
  <si>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</si>
  <si>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</si>
  <si>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</si>
  <si>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</si>
  <si>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</si>
  <si>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</si>
  <si>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</si>
  <si>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</si>
  <si>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</si>
  <si>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</si>
  <si>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</si>
  <si>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</si>
  <si>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</si>
  <si>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</si>
  <si>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</si>
  <si>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</si>
  <si>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</si>
  <si>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</si>
  <si>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</si>
  <si>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</si>
  <si>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</si>
  <si>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</si>
  <si>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</si>
  <si>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</si>
  <si>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</si>
  <si>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</si>
  <si>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</si>
  <si>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</si>
  <si>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</si>
  <si>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</si>
  <si>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</si>
  <si>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</si>
  <si>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</si>
  <si>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</si>
  <si>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</si>
  <si>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</si>
  <si>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</si>
  <si>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</si>
  <si>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</si>
  <si>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</si>
  <si>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</si>
  <si>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</si>
  <si>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</si>
  <si>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</si>
  <si>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</si>
  <si>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</si>
  <si>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</si>
  <si>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</si>
  <si>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</si>
  <si>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</si>
  <si>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</si>
  <si>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</si>
  <si>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</si>
  <si>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</si>
  <si>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</si>
  <si>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</si>
  <si>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</si>
  <si>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</si>
  <si>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</si>
  <si>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</si>
  <si>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</si>
  <si>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</si>
  <si>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</si>
  <si>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</si>
  <si>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</si>
  <si>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</si>
  <si>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</si>
  <si>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</si>
  <si>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</si>
  <si>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</si>
  <si>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</si>
  <si>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</si>
  <si>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</si>
  <si>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</si>
  <si>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</si>
  <si>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</si>
  <si>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</si>
  <si>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</si>
  <si>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</si>
  <si>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</si>
  <si>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</si>
  <si>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</si>
  <si>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</si>
  <si>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</si>
  <si>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</si>
  <si>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</si>
  <si>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</si>
  <si>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</si>
  <si>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</si>
  <si>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</si>
  <si>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</si>
  <si>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</si>
  <si>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</si>
  <si>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</si>
  <si>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</si>
  <si>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</si>
  <si>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</si>
  <si>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</si>
  <si>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</si>
  <si>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</si>
  <si>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</si>
  <si>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</si>
  <si>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</si>
  <si>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</si>
  <si>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</si>
  <si>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</si>
  <si>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</si>
  <si>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</si>
  <si>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</si>
  <si>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</si>
  <si>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</si>
  <si>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</si>
  <si>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</si>
  <si>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</si>
  <si>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</si>
  <si>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</si>
  <si>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</si>
  <si>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</si>
  <si>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</si>
  <si>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</si>
  <si>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</si>
  <si>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</si>
  <si>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</si>
  <si>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</si>
  <si>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</si>
  <si>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</si>
  <si>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</si>
  <si>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</si>
  <si>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</si>
  <si>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</si>
  <si>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</si>
  <si>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</si>
  <si>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</si>
  <si>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</si>
  <si>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</si>
  <si>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</si>
  <si>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</si>
  <si>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</si>
  <si>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</si>
  <si>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</si>
  <si>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</si>
  <si>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</si>
  <si>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</si>
  <si>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</si>
  <si>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</si>
  <si>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</si>
  <si>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</si>
  <si>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</si>
  <si>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</si>
  <si>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</si>
  <si>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</si>
  <si>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</si>
  <si>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</si>
  <si>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</si>
  <si>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</si>
  <si>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</si>
  <si>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</si>
  <si>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</si>
  <si>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</si>
  <si>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</si>
  <si>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</si>
  <si>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</si>
  <si>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</si>
  <si>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</si>
  <si>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</si>
  <si>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</si>
  <si>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</si>
  <si>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</si>
  <si>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</si>
  <si>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</si>
  <si>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</si>
  <si>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</si>
  <si>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</si>
  <si>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</si>
  <si>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</si>
  <si>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</si>
  <si>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</si>
  <si>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</si>
  <si>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</si>
  <si>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</si>
  <si>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</si>
  <si>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</si>
  <si>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</si>
  <si>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</si>
  <si>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</si>
  <si>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</si>
  <si>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</si>
  <si>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</si>
  <si>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</si>
  <si>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</si>
  <si>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</si>
  <si>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</si>
  <si>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</si>
  <si>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</si>
  <si>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</si>
  <si>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</si>
  <si>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</si>
  <si>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</si>
  <si>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</si>
  <si>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</si>
  <si>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</si>
  <si>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</si>
  <si>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</si>
  <si>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</si>
  <si>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</si>
  <si>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</si>
  <si>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</si>
  <si>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</si>
  <si>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</si>
  <si>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</si>
  <si>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</si>
  <si>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</si>
  <si>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</si>
  <si>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</si>
  <si>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</si>
  <si>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</si>
  <si>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</si>
  <si>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</si>
  <si>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</si>
  <si>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</si>
  <si>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</si>
  <si>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</si>
  <si>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</si>
  <si>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</si>
  <si>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</si>
  <si>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</si>
  <si>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</si>
  <si>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</si>
  <si>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</si>
  <si>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</si>
  <si>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</si>
  <si>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</si>
  <si>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</si>
  <si>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</si>
  <si>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</si>
  <si>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</si>
  <si>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</si>
  <si>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</si>
  <si>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</si>
  <si>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</si>
  <si>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</si>
  <si>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</si>
  <si>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</si>
  <si>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</si>
  <si>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</si>
  <si>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</si>
  <si>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</si>
  <si>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</si>
  <si>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</si>
  <si>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</si>
  <si>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</si>
  <si>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</si>
  <si>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</si>
  <si>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</si>
  <si>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</si>
  <si>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</si>
  <si>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</si>
  <si>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</si>
  <si>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</si>
  <si>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</si>
  <si>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</si>
  <si>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</si>
  <si>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</si>
  <si>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</si>
  <si>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</si>
  <si>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</si>
  <si>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</si>
  <si>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</si>
  <si>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</si>
  <si>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</si>
  <si>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</si>
  <si>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</si>
  <si>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</si>
  <si>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</si>
  <si>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</si>
  <si>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</si>
  <si>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</si>
  <si>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</si>
  <si>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</si>
  <si>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</si>
  <si>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</si>
  <si>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</si>
  <si>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</si>
  <si>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</si>
  <si>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</si>
  <si>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</si>
  <si>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</si>
  <si>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</si>
  <si>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</si>
  <si>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</si>
  <si>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</si>
  <si>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</si>
  <si>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</si>
  <si>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</si>
  <si>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</si>
  <si>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</si>
  <si>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</si>
  <si>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</si>
  <si>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</si>
  <si>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</si>
  <si>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</si>
  <si>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</si>
  <si>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</si>
  <si>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</si>
  <si>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</si>
  <si>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</si>
  <si>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</si>
  <si>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</si>
  <si>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</si>
  <si>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</si>
  <si>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</si>
  <si>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</si>
  <si>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</si>
  <si>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</si>
  <si>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</si>
  <si>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</si>
  <si>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</si>
  <si>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</si>
  <si>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</si>
  <si>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</si>
  <si>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</si>
  <si>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</si>
  <si>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</si>
  <si>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</si>
  <si>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</si>
  <si>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</si>
  <si>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</si>
  <si>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</si>
  <si>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</si>
  <si>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</si>
  <si>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</si>
  <si>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</si>
  <si>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</si>
  <si>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</si>
  <si>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</si>
  <si>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</si>
  <si>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</si>
  <si>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</si>
  <si>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</si>
  <si>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</si>
  <si>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</si>
  <si>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</si>
  <si>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</si>
  <si>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</si>
  <si>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</si>
  <si>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</si>
  <si>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</si>
  <si>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</si>
  <si>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</si>
  <si>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</si>
  <si>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</si>
  <si>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</si>
  <si>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</si>
  <si>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</si>
  <si>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</si>
  <si>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</si>
  <si>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</si>
  <si>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</si>
  <si>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</si>
  <si>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</si>
  <si>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</si>
  <si>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</si>
  <si>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</si>
  <si>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</si>
  <si>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</si>
  <si>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</si>
  <si>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</si>
  <si>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</si>
  <si>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</si>
  <si>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</si>
  <si>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</si>
  <si>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</si>
  <si>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</si>
  <si>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</si>
  <si>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</si>
  <si>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</si>
  <si>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</si>
  <si>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</si>
  <si>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</si>
  <si>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</si>
  <si>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</si>
  <si>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</si>
  <si>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</si>
  <si>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</si>
  <si>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</si>
  <si>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</si>
  <si>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</si>
  <si>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</si>
  <si>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</si>
  <si>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</si>
  <si>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</si>
  <si>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</si>
  <si>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</si>
  <si>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</si>
  <si>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</si>
  <si>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</si>
  <si>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</si>
  <si>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</si>
  <si>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</si>
  <si>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</si>
  <si>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</si>
  <si>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</si>
  <si>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</si>
  <si>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</si>
  <si>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</si>
  <si>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</si>
  <si>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</si>
  <si>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</si>
  <si>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</si>
  <si>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</si>
  <si>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</si>
  <si>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</si>
  <si>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</si>
  <si>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</si>
  <si>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</si>
  <si>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</si>
  <si>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</si>
  <si>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</si>
  <si>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</si>
  <si>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</si>
  <si>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</si>
  <si>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</si>
  <si>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</si>
  <si>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</si>
  <si>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</si>
  <si>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</si>
  <si>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</si>
  <si>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</si>
  <si>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</si>
  <si>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</si>
  <si>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</si>
  <si>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</si>
  <si>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</si>
  <si>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</si>
  <si>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</si>
  <si>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</si>
  <si>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</si>
  <si>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</si>
  <si>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</si>
  <si>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</si>
  <si>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</si>
  <si>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</si>
  <si>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</si>
  <si>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</si>
  <si>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</si>
  <si>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</si>
  <si>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</si>
  <si>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</si>
  <si>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</si>
  <si>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</si>
  <si>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</si>
  <si>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</si>
  <si>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</si>
  <si>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</si>
  <si>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</si>
  <si>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</si>
  <si>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</si>
  <si>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</si>
  <si>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</si>
  <si>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</si>
  <si>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</si>
  <si>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</si>
  <si>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</si>
  <si>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</si>
  <si>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</si>
  <si>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</si>
  <si>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</si>
  <si>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</si>
  <si>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</si>
  <si>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</si>
  <si>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</si>
  <si>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</si>
  <si>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</si>
  <si>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</si>
  <si>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</si>
  <si>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</si>
  <si>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</si>
  <si>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</si>
  <si>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</si>
  <si>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</si>
  <si>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</si>
  <si>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</si>
  <si>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</si>
  <si>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</si>
  <si>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</si>
  <si>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</si>
  <si>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</si>
  <si>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</si>
  <si>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</si>
  <si>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</si>
  <si>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</si>
  <si>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</si>
  <si>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</si>
  <si>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</si>
  <si>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</si>
  <si>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</si>
  <si>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</si>
  <si>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</si>
  <si>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</si>
  <si>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</si>
  <si>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</si>
  <si>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</si>
  <si>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</si>
  <si>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</si>
  <si>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</si>
  <si>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</si>
  <si>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</si>
  <si>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</si>
  <si>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</si>
  <si>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</si>
  <si>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</si>
  <si>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</si>
  <si>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</si>
  <si>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</si>
  <si>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</si>
  <si>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</si>
  <si>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</si>
  <si>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</si>
  <si>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</si>
  <si>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</si>
  <si>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</si>
  <si>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</si>
  <si>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</si>
  <si>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</si>
  <si>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</si>
  <si>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</si>
  <si>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</si>
  <si>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</si>
  <si>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</si>
  <si>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</si>
  <si>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</si>
  <si>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</si>
  <si>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</si>
  <si>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</si>
  <si>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</si>
  <si>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</si>
  <si>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</si>
  <si>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</si>
  <si>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</si>
  <si>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</si>
  <si>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</si>
  <si>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</si>
  <si>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</si>
  <si>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</si>
  <si>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</si>
  <si>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</si>
  <si>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</si>
  <si>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</si>
  <si>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</si>
  <si>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</si>
  <si>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</si>
  <si>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</si>
  <si>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</si>
  <si>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</si>
  <si>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</si>
  <si>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</si>
  <si>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</si>
  <si>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</si>
  <si>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</si>
  <si>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</si>
  <si>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</si>
  <si>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</si>
  <si>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</si>
  <si>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</si>
  <si>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</si>
  <si>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</si>
  <si>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</si>
  <si>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</si>
  <si>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</si>
  <si>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</si>
  <si>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</si>
  <si>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</si>
  <si>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</si>
  <si>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</si>
  <si>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</si>
  <si>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</si>
  <si>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</si>
  <si>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</si>
  <si>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</si>
  <si>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</si>
  <si>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</si>
  <si>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</si>
  <si>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</si>
  <si>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</si>
  <si>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</si>
  <si>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</si>
  <si>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</si>
  <si>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</si>
  <si>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</si>
  <si>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</si>
  <si>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</si>
  <si>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</si>
  <si>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</si>
  <si>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</si>
  <si>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</si>
  <si>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</si>
  <si>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</si>
  <si>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</si>
  <si>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</si>
  <si>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</si>
  <si>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</si>
  <si>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</si>
  <si>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</si>
  <si>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</si>
  <si>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</si>
  <si>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</si>
  <si>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</si>
  <si>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</si>
  <si>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</si>
  <si>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</si>
  <si>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</si>
  <si>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</si>
  <si>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</si>
  <si>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</si>
  <si>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</si>
  <si>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</si>
  <si>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</si>
  <si>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</si>
  <si>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</si>
  <si>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</si>
  <si>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</si>
  <si>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</si>
  <si>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</si>
  <si>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</si>
  <si>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</si>
  <si>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</si>
  <si>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</si>
  <si>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</si>
  <si>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</si>
  <si>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</si>
  <si>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</si>
  <si>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</si>
  <si>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</si>
  <si>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</si>
  <si>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</si>
  <si>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</si>
  <si>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</si>
  <si>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</si>
  <si>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</si>
  <si>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</si>
  <si>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</si>
  <si>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</si>
  <si>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</si>
  <si>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</si>
  <si>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</si>
  <si>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</si>
  <si>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</si>
  <si>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</si>
  <si>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</si>
  <si>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</si>
  <si>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</si>
  <si>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</si>
  <si>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</si>
  <si>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</si>
  <si>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</si>
  <si>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</si>
  <si>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</si>
  <si>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</si>
  <si>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</si>
  <si>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</si>
  <si>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</si>
  <si>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</si>
  <si>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</si>
  <si>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</si>
  <si>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</si>
  <si>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</si>
  <si>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</si>
  <si>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</si>
  <si>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</si>
  <si>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</si>
  <si>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</si>
  <si>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</si>
  <si>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</si>
  <si>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</si>
  <si>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</si>
  <si>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</si>
  <si>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</si>
  <si>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</si>
  <si>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</si>
  <si>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</si>
  <si>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</si>
  <si>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</si>
  <si>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</si>
  <si>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</si>
  <si>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</si>
  <si>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</si>
  <si>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</si>
  <si>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</si>
  <si>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</si>
  <si>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</si>
  <si>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</si>
  <si>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</si>
  <si>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</si>
  <si>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</si>
  <si>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</si>
  <si>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</si>
  <si>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</si>
  <si>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</si>
  <si>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</si>
  <si>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</si>
  <si>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</si>
  <si>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</si>
  <si>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</si>
  <si>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</si>
  <si>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</si>
  <si>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</si>
  <si>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</si>
  <si>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</si>
  <si>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</si>
  <si>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</si>
  <si>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</si>
  <si>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</si>
  <si>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</si>
  <si>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</si>
  <si>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</si>
  <si>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</si>
  <si>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</si>
  <si>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</si>
  <si>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</si>
  <si>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</si>
  <si>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</si>
  <si>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</si>
  <si>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</si>
  <si>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</si>
  <si>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</si>
  <si>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</si>
  <si>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</si>
  <si>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</si>
  <si>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</si>
  <si>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</si>
  <si>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</si>
  <si>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</si>
  <si>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</si>
  <si>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</si>
  <si>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</si>
  <si>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</si>
  <si>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</si>
  <si>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</si>
  <si>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</si>
  <si>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</si>
  <si>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</si>
  <si>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</si>
  <si>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</si>
  <si>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</si>
  <si>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</si>
  <si>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</si>
  <si>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</si>
  <si>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</si>
  <si>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</si>
  <si>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</si>
  <si>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</si>
  <si>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</si>
  <si>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</si>
  <si>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</si>
  <si>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</si>
  <si>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</si>
  <si>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</si>
  <si>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</si>
  <si>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</si>
  <si>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</si>
  <si>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</si>
  <si>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</si>
  <si>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</si>
  <si>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</si>
  <si>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</si>
  <si>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</si>
  <si>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</si>
  <si>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</si>
  <si>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</si>
  <si>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</si>
  <si>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</si>
  <si>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</si>
  <si>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</si>
  <si>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</si>
  <si>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</si>
  <si>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</si>
  <si>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</si>
  <si>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</si>
  <si>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</si>
  <si>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</si>
  <si>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</si>
  <si>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</si>
  <si>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</si>
  <si>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</si>
  <si>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</si>
  <si>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</si>
  <si>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</si>
  <si>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</si>
  <si>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</si>
  <si>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</si>
  <si>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</si>
  <si>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</si>
  <si>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</si>
  <si>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</si>
  <si>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</si>
  <si>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</si>
  <si>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</si>
  <si>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</si>
  <si>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</si>
  <si>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</si>
  <si>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</si>
  <si>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</si>
  <si>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</si>
  <si>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</si>
  <si>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</si>
  <si>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</si>
  <si>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</si>
  <si>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</si>
  <si>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</si>
  <si>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</si>
  <si>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</si>
  <si>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</si>
  <si>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</si>
  <si>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</si>
  <si>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</si>
  <si>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</si>
  <si>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</si>
  <si>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</si>
  <si>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</si>
  <si>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</si>
  <si>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</si>
  <si>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</si>
  <si>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</si>
  <si>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</si>
  <si>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</si>
  <si>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</si>
  <si>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</si>
  <si>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</si>
  <si>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</si>
  <si>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</si>
  <si>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</si>
  <si>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</si>
  <si>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</si>
  <si>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</si>
  <si>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</si>
  <si>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</si>
  <si>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</si>
  <si>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</si>
  <si>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</si>
  <si>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</si>
  <si>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</si>
  <si>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</si>
  <si>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</si>
  <si>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</si>
  <si>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</si>
  <si>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</si>
  <si>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</si>
  <si>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</si>
  <si>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</si>
  <si>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</si>
  <si>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</si>
  <si>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</si>
  <si>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</si>
  <si>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</si>
  <si>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</si>
  <si>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</si>
  <si>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</si>
  <si>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</si>
  <si>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</si>
  <si>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</si>
  <si>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</si>
  <si>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</si>
  <si>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</si>
  <si>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</si>
  <si>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</si>
  <si>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</si>
  <si>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</si>
  <si>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</si>
  <si>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</si>
  <si>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</si>
  <si>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</si>
  <si>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</si>
  <si>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</si>
  <si>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</si>
  <si>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</si>
  <si>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</si>
  <si>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</si>
  <si>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</si>
  <si>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</si>
  <si>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</si>
  <si>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</si>
  <si>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</si>
  <si>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</si>
  <si>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</si>
  <si>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</si>
  <si>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</si>
  <si>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</si>
  <si>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</si>
  <si>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</si>
  <si>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</si>
  <si>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</si>
  <si>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</si>
  <si>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</si>
  <si>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</si>
  <si>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</si>
  <si>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</si>
  <si>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</si>
  <si>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</si>
  <si>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</si>
  <si>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</si>
  <si>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</si>
  <si>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</si>
  <si>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</si>
  <si>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</si>
  <si>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</si>
  <si>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</si>
  <si>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</si>
  <si>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</si>
  <si>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</si>
  <si>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</si>
  <si>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</si>
  <si>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</si>
  <si>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</si>
  <si>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</si>
  <si>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</si>
  <si>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</si>
  <si>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</si>
  <si>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</si>
  <si>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</si>
  <si>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</si>
  <si>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</si>
  <si>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</si>
  <si>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</si>
  <si>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</si>
  <si>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</si>
  <si>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</si>
  <si>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</si>
  <si>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</si>
  <si>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</si>
  <si>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</si>
  <si>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</si>
  <si>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</si>
  <si>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</si>
  <si>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</si>
  <si>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</si>
  <si>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</si>
  <si>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</si>
  <si>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</si>
  <si>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</si>
  <si>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</si>
  <si>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</si>
  <si>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</si>
  <si>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</si>
  <si>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</si>
  <si>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</si>
  <si>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</si>
  <si>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</si>
  <si>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</si>
  <si>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</si>
  <si>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</si>
  <si>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</si>
  <si>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</si>
  <si>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</si>
  <si>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</si>
  <si>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</si>
  <si>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</si>
  <si>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</si>
  <si>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</si>
  <si>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</si>
  <si>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</si>
  <si>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</si>
  <si>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</si>
  <si>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</si>
  <si>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</si>
  <si>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</si>
  <si>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</si>
  <si>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</si>
  <si>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</si>
  <si>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</si>
  <si>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</si>
  <si>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</si>
  <si>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</si>
  <si>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</si>
  <si>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</si>
  <si>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</si>
  <si>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</si>
  <si>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</si>
  <si>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</si>
  <si>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</si>
  <si>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</si>
  <si>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</si>
  <si>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</si>
  <si>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</si>
  <si>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</si>
  <si>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</si>
  <si>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</si>
  <si>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</si>
  <si>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</si>
  <si>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</si>
  <si>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</si>
  <si>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</si>
  <si>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</si>
  <si>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</si>
  <si>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</si>
  <si>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</si>
  <si>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</si>
  <si>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</si>
  <si>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</si>
  <si>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</si>
  <si>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</si>
  <si>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</si>
  <si>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</si>
  <si>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</si>
  <si>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</si>
  <si>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</si>
  <si>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</si>
  <si>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</si>
  <si>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</si>
  <si>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</si>
  <si>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</si>
  <si>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</si>
  <si>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</si>
  <si>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</si>
  <si>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</si>
  <si>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</si>
  <si>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</si>
  <si>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</si>
  <si>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</si>
  <si>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</si>
  <si>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</si>
  <si>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</si>
  <si>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</si>
  <si>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</si>
  <si>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</si>
  <si>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</si>
  <si>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</si>
  <si>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</si>
  <si>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</si>
  <si>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</si>
  <si>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</si>
  <si>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</si>
  <si>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</si>
  <si>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</si>
  <si>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</si>
  <si>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</si>
  <si>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</si>
  <si>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</si>
  <si>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</si>
  <si>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</si>
  <si>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</si>
  <si>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</si>
  <si>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</si>
  <si>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</si>
  <si>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</si>
  <si>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</si>
  <si>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</si>
  <si>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</si>
  <si>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</si>
  <si>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</si>
  <si>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</si>
  <si>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</si>
  <si>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</si>
  <si>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</si>
  <si>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</si>
  <si>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</si>
  <si>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</si>
  <si>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</si>
  <si>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</si>
  <si>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</si>
  <si>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</si>
  <si>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</si>
  <si>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</si>
  <si>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</si>
  <si>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</si>
  <si>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</si>
  <si>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</si>
  <si>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</si>
  <si>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</si>
  <si>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</si>
  <si>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</si>
  <si>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</si>
  <si>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</si>
  <si>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</si>
  <si>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</si>
  <si>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</si>
  <si>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</si>
  <si>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</si>
  <si>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</si>
  <si>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</si>
  <si>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</si>
  <si>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</si>
  <si>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</si>
  <si>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</si>
  <si>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</si>
  <si>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</si>
  <si>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</si>
  <si>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</si>
  <si>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</si>
  <si>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</si>
  <si>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</si>
  <si>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</si>
  <si>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</si>
  <si>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</si>
  <si>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</si>
  <si>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</si>
  <si>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</si>
  <si>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</si>
  <si>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</si>
  <si>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</si>
  <si>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</si>
  <si>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</si>
  <si>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</si>
  <si>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</si>
  <si>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</si>
  <si>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</si>
  <si>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</si>
  <si>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</si>
  <si>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</si>
  <si>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</si>
  <si>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</si>
  <si>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</si>
  <si>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</si>
  <si>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</si>
  <si>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</si>
  <si>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</si>
  <si>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</si>
  <si>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</si>
  <si>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</si>
  <si>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</si>
  <si>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</si>
  <si>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</si>
  <si>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</si>
  <si>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</si>
  <si>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</si>
  <si>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</si>
  <si>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</si>
  <si>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</si>
  <si>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</si>
  <si>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</si>
  <si>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</si>
  <si>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</si>
  <si>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</si>
  <si>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</si>
  <si>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</si>
  <si>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</si>
  <si>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</si>
  <si>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</si>
  <si>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</si>
  <si>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</si>
  <si>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</si>
  <si>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</si>
  <si>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</si>
  <si>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</si>
  <si>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</si>
  <si>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</si>
  <si>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</si>
  <si>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</si>
  <si>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</si>
  <si>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</si>
  <si>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</si>
  <si>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</si>
  <si>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</si>
  <si>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</si>
  <si>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</si>
  <si>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</si>
  <si>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</si>
  <si>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</si>
  <si>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</si>
  <si>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</si>
  <si>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</si>
  <si>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</si>
  <si>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</si>
  <si>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</si>
  <si>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</si>
  <si>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</si>
  <si>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</si>
  <si>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</si>
  <si>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</si>
  <si>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</si>
  <si>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</si>
  <si>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</si>
  <si>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</si>
  <si>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</si>
  <si>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</si>
  <si>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</si>
  <si>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</si>
  <si>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</si>
  <si>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</si>
  <si>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</si>
  <si>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</si>
  <si>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</si>
  <si>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</si>
  <si>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</si>
  <si>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</si>
  <si>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</si>
  <si>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</si>
  <si>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</si>
  <si>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</si>
  <si>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</si>
  <si>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</si>
  <si>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</si>
  <si>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</si>
  <si>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</si>
  <si>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</si>
  <si>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</si>
  <si>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</si>
  <si>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</si>
  <si>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</si>
  <si>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</si>
  <si>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</si>
  <si>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</si>
  <si>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</si>
  <si>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</si>
  <si>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</si>
  <si>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</si>
  <si>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</si>
  <si>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</si>
  <si>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</si>
  <si>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</si>
  <si>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</si>
  <si>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</si>
  <si>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</si>
  <si>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</si>
  <si>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</si>
  <si>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</si>
  <si>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</si>
  <si>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</si>
  <si>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</si>
  <si>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</si>
  <si>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</si>
  <si>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</si>
  <si>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</si>
  <si>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</si>
  <si>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</si>
  <si>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</si>
  <si>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</si>
  <si>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</si>
  <si>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</si>
  <si>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</si>
  <si>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</si>
  <si>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</si>
  <si>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</si>
  <si>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</si>
  <si>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</si>
  <si>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</si>
  <si>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</si>
  <si>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</si>
  <si>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</si>
  <si>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</si>
  <si>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</si>
  <si>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</si>
  <si>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</si>
  <si>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</si>
  <si>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</si>
  <si>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</si>
  <si>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</si>
  <si>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</si>
  <si>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</si>
  <si>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</si>
  <si>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</si>
  <si>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</si>
  <si>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</si>
  <si>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</si>
  <si>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</si>
  <si>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</si>
  <si>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</si>
  <si>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</si>
  <si>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</si>
  <si>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</si>
  <si>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</si>
  <si>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</si>
  <si>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</si>
  <si>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</si>
  <si>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</si>
  <si>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</si>
  <si>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</si>
  <si>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</si>
  <si>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</si>
  <si>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</si>
  <si>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</si>
  <si>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</si>
  <si>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</si>
  <si>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</si>
  <si>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</si>
  <si>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</si>
  <si>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</si>
  <si>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</si>
  <si>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</si>
  <si>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</si>
  <si>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</si>
  <si>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</si>
  <si>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</si>
  <si>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</si>
  <si>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</si>
  <si>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</si>
  <si>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</si>
  <si>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</si>
  <si>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</si>
  <si>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</si>
  <si>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</si>
  <si>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</si>
  <si>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</si>
  <si>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</si>
  <si>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</si>
  <si>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</si>
  <si>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</si>
  <si>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</si>
  <si>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</si>
  <si>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</si>
  <si>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</si>
  <si>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</si>
  <si>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</si>
  <si>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</si>
  <si>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</si>
  <si>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</si>
  <si>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</si>
  <si>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</si>
  <si>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</si>
  <si>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</si>
  <si>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</si>
  <si>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</si>
  <si>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</si>
  <si>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</si>
  <si>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</si>
  <si>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</si>
  <si>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</si>
  <si>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</si>
  <si>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</si>
  <si>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</si>
  <si>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</si>
  <si>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</si>
  <si>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</si>
  <si>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</si>
  <si>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</si>
  <si>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</si>
  <si>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</si>
  <si>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</si>
  <si>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</si>
  <si>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</si>
  <si>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</si>
  <si>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</si>
  <si>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</si>
  <si>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</si>
  <si>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</si>
  <si>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</si>
  <si>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</si>
  <si>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</si>
  <si>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</si>
  <si>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</si>
  <si>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</si>
  <si>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</si>
  <si>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</si>
  <si>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</si>
  <si>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</si>
  <si>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</si>
  <si>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</si>
  <si>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</si>
  <si>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</si>
  <si>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</si>
  <si>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</si>
  <si>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</si>
  <si>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</si>
  <si>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</si>
  <si>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</si>
  <si>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</si>
  <si>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</si>
  <si>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</si>
  <si>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</si>
  <si>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</si>
  <si>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</si>
  <si>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</si>
  <si>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</si>
  <si>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</si>
  <si>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</si>
  <si>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</si>
  <si>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</si>
  <si>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</si>
  <si>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</si>
  <si>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</si>
  <si>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</si>
  <si>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</si>
  <si>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</si>
  <si>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</si>
  <si>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</si>
  <si>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</si>
  <si>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</si>
  <si>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</si>
  <si>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</si>
  <si>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</si>
  <si>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</si>
  <si>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</si>
  <si>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</si>
  <si>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</si>
  <si>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</si>
  <si>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</si>
  <si>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</si>
  <si>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</si>
  <si>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</si>
  <si>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</si>
  <si>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</si>
  <si>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</si>
  <si>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</si>
  <si>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</si>
  <si>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</si>
  <si>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</si>
  <si>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</si>
  <si>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</si>
  <si>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</si>
  <si>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</si>
  <si>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</si>
  <si>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</si>
  <si>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</si>
  <si>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</si>
  <si>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</si>
  <si>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</si>
  <si>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</si>
  <si>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</si>
  <si>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</si>
  <si>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</si>
  <si>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</si>
  <si>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</si>
  <si>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</si>
  <si>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</si>
  <si>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</si>
  <si>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</si>
  <si>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</si>
  <si>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</si>
  <si>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</si>
  <si>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</si>
  <si>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</si>
  <si>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</si>
  <si>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</si>
  <si>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</si>
  <si>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</si>
  <si>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</si>
  <si>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</si>
  <si>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</si>
  <si>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</si>
  <si>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</si>
  <si>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</si>
  <si>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</si>
  <si>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</si>
  <si>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</si>
  <si>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</si>
  <si>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</si>
  <si>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</si>
  <si>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</si>
  <si>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</si>
  <si>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</si>
  <si>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</si>
  <si>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</si>
  <si>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</si>
  <si>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</si>
  <si>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</si>
  <si>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</si>
  <si>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</si>
  <si>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</si>
  <si>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</si>
  <si>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</si>
  <si>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</si>
  <si>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</si>
  <si>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</si>
  <si>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</si>
  <si>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</si>
  <si>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</si>
  <si>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</si>
  <si>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</si>
  <si>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</si>
  <si>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</si>
  <si>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</si>
  <si>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</si>
  <si>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</si>
  <si>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</si>
  <si>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</si>
  <si>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</si>
  <si>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</si>
  <si>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</si>
  <si>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</si>
  <si>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</si>
  <si>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</si>
  <si>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</si>
  <si>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</si>
  <si>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</si>
  <si>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</si>
  <si>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</si>
  <si>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</si>
  <si>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</si>
  <si>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</si>
  <si>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</si>
  <si>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</si>
  <si>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</si>
  <si>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</si>
  <si>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</si>
  <si>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</si>
  <si>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</si>
  <si>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</si>
  <si>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</si>
  <si>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</si>
  <si>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</si>
  <si>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</si>
  <si>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</si>
  <si>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</si>
  <si>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</si>
  <si>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</si>
  <si>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</si>
  <si>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</si>
  <si>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</si>
  <si>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</si>
  <si>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</si>
  <si>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</si>
  <si>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</si>
  <si>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</si>
  <si>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</si>
  <si>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</si>
  <si>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</si>
  <si>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</si>
  <si>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</si>
  <si>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</si>
  <si>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</si>
  <si>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</si>
  <si>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</si>
  <si>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</si>
  <si>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</si>
  <si>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</si>
  <si>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</si>
  <si>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</si>
  <si>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</si>
  <si>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</si>
  <si>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</si>
  <si>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</si>
  <si>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</si>
  <si>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</si>
  <si>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</si>
  <si>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</si>
  <si>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</si>
  <si>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</si>
  <si>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</si>
  <si>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</si>
  <si>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</si>
  <si>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</si>
  <si>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</si>
  <si>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</si>
  <si>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</si>
  <si>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</si>
  <si>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</si>
  <si>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</si>
  <si>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</si>
  <si>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</si>
  <si>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</si>
  <si>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</si>
  <si>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</si>
  <si>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</si>
  <si>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</si>
  <si>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</si>
  <si>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</si>
  <si>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</si>
  <si>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</si>
  <si>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</si>
  <si>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</si>
  <si>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</si>
  <si>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</si>
  <si>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</si>
  <si>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</si>
  <si>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</si>
  <si>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</si>
  <si>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</si>
  <si>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</si>
  <si>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</si>
  <si>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</si>
  <si>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</si>
  <si>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</si>
  <si>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</si>
  <si>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</si>
  <si>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</si>
  <si>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</si>
  <si>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</si>
  <si>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</si>
  <si>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</si>
  <si>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</si>
  <si>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</si>
  <si>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</si>
  <si>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</si>
  <si>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</si>
  <si>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</si>
  <si>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</si>
  <si>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</si>
  <si>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</si>
  <si>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</si>
  <si>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</si>
  <si>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</si>
  <si>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</si>
  <si>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</si>
  <si>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</si>
  <si>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</si>
  <si>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</si>
  <si>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</si>
  <si>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</si>
  <si>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</si>
  <si>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</si>
  <si>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</si>
  <si>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</si>
  <si>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</si>
  <si>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</si>
  <si>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</si>
  <si>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</si>
  <si>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</si>
  <si>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</si>
  <si>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</si>
  <si>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</si>
  <si>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</si>
  <si>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</si>
  <si>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</si>
  <si>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</si>
  <si>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</si>
  <si>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</si>
  <si>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</si>
  <si>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</si>
  <si>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</si>
  <si>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</si>
  <si>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</si>
  <si>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</si>
  <si>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</si>
  <si>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</si>
  <si>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</si>
  <si>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</si>
  <si>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</si>
  <si>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</si>
  <si>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</si>
  <si>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</si>
  <si>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</si>
  <si>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</si>
  <si>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</si>
  <si>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</si>
  <si>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</si>
  <si>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</si>
  <si>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</si>
  <si>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</si>
  <si>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</si>
  <si>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</si>
  <si>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</si>
  <si>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</si>
  <si>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</si>
  <si>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</si>
  <si>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</si>
  <si>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</si>
  <si>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</si>
  <si>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</si>
  <si>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</si>
  <si>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</si>
  <si>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</si>
  <si>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</si>
  <si>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</si>
  <si>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</si>
  <si>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</si>
  <si>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</si>
  <si>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</si>
  <si>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</si>
  <si>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</si>
  <si>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</si>
  <si>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</si>
  <si>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</si>
  <si>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</si>
  <si>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</si>
  <si>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</si>
  <si>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</si>
  <si>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</si>
  <si>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</si>
  <si>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</si>
  <si>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</si>
  <si>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</si>
  <si>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</si>
  <si>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</si>
  <si>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</si>
  <si>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</si>
  <si>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</si>
  <si>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</si>
  <si>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</si>
  <si>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</si>
  <si>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</si>
  <si>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</si>
  <si>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</si>
  <si>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</si>
  <si>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</si>
  <si>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</si>
  <si>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</si>
  <si>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</si>
  <si>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</si>
  <si>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</si>
  <si>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</si>
  <si>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</si>
  <si>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</si>
  <si>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</si>
  <si>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</si>
  <si>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</si>
  <si>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</si>
  <si>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</si>
  <si>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</si>
  <si>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</si>
  <si>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</si>
  <si>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</si>
  <si>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</si>
  <si>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</si>
  <si>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</si>
  <si>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</si>
  <si>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</si>
  <si>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</si>
  <si>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</si>
  <si>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</si>
  <si>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</si>
  <si>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</si>
  <si>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</si>
  <si>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</si>
  <si>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</si>
  <si>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</si>
  <si>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</si>
  <si>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</si>
  <si>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</si>
  <si>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</si>
  <si>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</si>
  <si>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</si>
  <si>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</si>
  <si>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</si>
  <si>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</si>
  <si>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</si>
  <si>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</si>
  <si>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</si>
  <si>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</si>
  <si>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</si>
  <si>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</si>
  <si>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</si>
  <si>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</si>
  <si>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</si>
  <si>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</si>
  <si>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</si>
  <si>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</si>
  <si>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</si>
  <si>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</si>
  <si>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</si>
  <si>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</si>
  <si>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</si>
  <si>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</si>
  <si>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</si>
  <si>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</si>
  <si>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</si>
  <si>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</si>
  <si>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</si>
  <si>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</si>
  <si>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</si>
  <si>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</si>
  <si>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</si>
  <si>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</si>
  <si>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</si>
  <si>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</si>
  <si>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</si>
  <si>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</si>
  <si>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</si>
  <si>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</si>
  <si>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</si>
  <si>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</si>
  <si>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</si>
  <si>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</si>
  <si>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</si>
  <si>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</si>
  <si>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</si>
  <si>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</si>
  <si>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</si>
  <si>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</si>
  <si>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</si>
  <si>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</si>
  <si>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</si>
  <si>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</si>
  <si>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</si>
  <si>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</si>
  <si>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</si>
  <si>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</si>
  <si>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</si>
  <si>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</si>
  <si>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</si>
  <si>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</si>
  <si>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</si>
  <si>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</si>
  <si>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</si>
  <si>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</si>
  <si>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</si>
  <si>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</si>
  <si>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</si>
  <si>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</si>
  <si>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</si>
  <si>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</si>
  <si>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</si>
  <si>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</si>
  <si>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</si>
  <si>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</si>
  <si>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</si>
  <si>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</si>
  <si>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</si>
  <si>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</si>
  <si>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</si>
  <si>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</si>
  <si>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</si>
  <si>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</si>
  <si>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</si>
  <si>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</si>
  <si>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</si>
  <si>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</si>
  <si>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</si>
  <si>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</si>
  <si>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</si>
  <si>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</si>
  <si>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</si>
  <si>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</si>
  <si>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</si>
  <si>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</si>
  <si>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</si>
  <si>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</si>
  <si>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</si>
  <si>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</si>
  <si>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</si>
  <si>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</si>
  <si>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</si>
  <si>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</si>
  <si>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</si>
  <si>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</si>
  <si>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</si>
  <si>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</si>
  <si>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</si>
  <si>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</si>
  <si>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</si>
  <si>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</si>
  <si>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</si>
  <si>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</si>
  <si>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</si>
  <si>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</si>
  <si>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</si>
  <si>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</si>
  <si>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</si>
  <si>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</si>
  <si>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</si>
  <si>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</si>
  <si>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</si>
  <si>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</si>
  <si>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</si>
  <si>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</si>
  <si>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</si>
  <si>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</si>
  <si>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</si>
  <si>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</si>
  <si>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</si>
  <si>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</si>
  <si>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</si>
  <si>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</si>
  <si>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</si>
  <si>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</si>
  <si>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</si>
  <si>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</si>
  <si>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</si>
  <si>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</si>
  <si>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</si>
  <si>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</si>
  <si>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</si>
  <si>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</si>
  <si>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</si>
  <si>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</si>
  <si>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</si>
  <si>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</si>
  <si>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</si>
  <si>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</si>
  <si>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</si>
  <si>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</si>
  <si>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</si>
  <si>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</si>
  <si>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</si>
  <si>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</si>
  <si>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</si>
  <si>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</si>
  <si>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</si>
  <si>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</si>
  <si>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</si>
  <si>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</si>
  <si>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</si>
  <si>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</si>
  <si>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</si>
  <si>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</si>
  <si>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</si>
  <si>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</si>
  <si>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</si>
  <si>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</si>
  <si>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</si>
  <si>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</si>
  <si>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</si>
  <si>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</si>
  <si>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</si>
  <si>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</si>
  <si>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</si>
  <si>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</si>
  <si>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</si>
  <si>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</si>
  <si>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</si>
  <si>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</si>
  <si>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</si>
  <si>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</si>
  <si>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</si>
  <si>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</si>
  <si>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</si>
  <si>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</si>
  <si>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</si>
  <si>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</si>
  <si>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</si>
  <si>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</si>
  <si>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</si>
  <si>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</si>
  <si>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</si>
  <si>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</si>
  <si>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</si>
  <si>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</si>
  <si>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</si>
  <si>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</si>
  <si>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</si>
  <si>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</si>
  <si>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</si>
  <si>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</si>
  <si>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</si>
  <si>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</si>
  <si>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</si>
  <si>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</si>
  <si>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</si>
  <si>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</si>
  <si>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</si>
  <si>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</si>
  <si>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</si>
  <si>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</si>
  <si>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</si>
  <si>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</si>
  <si>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</si>
  <si>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</si>
  <si>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</si>
  <si>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</si>
  <si>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</si>
  <si>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</si>
  <si>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</si>
  <si>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</si>
  <si>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</si>
  <si>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</si>
  <si>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</si>
  <si>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</si>
  <si>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</si>
  <si>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</si>
  <si>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</si>
  <si>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</si>
  <si>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</si>
  <si>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</si>
  <si>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</si>
  <si>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</si>
  <si>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</si>
  <si>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</si>
  <si>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</si>
  <si>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</si>
  <si>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</si>
  <si>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</si>
  <si>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</si>
  <si>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</si>
  <si>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</si>
  <si>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</si>
  <si>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</si>
  <si>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</si>
  <si>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</si>
  <si>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</si>
  <si>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</si>
  <si>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</si>
  <si>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</si>
  <si>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</si>
  <si>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</si>
  <si>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</si>
  <si>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</si>
  <si>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</si>
  <si>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</si>
  <si>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</si>
  <si>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</si>
  <si>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</si>
  <si>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</si>
  <si>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</si>
  <si>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</si>
  <si>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</si>
  <si>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</si>
  <si>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</si>
  <si>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</si>
  <si>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</si>
  <si>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</si>
  <si>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</si>
  <si>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</si>
  <si>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</si>
  <si>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</si>
  <si>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</si>
  <si>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</si>
  <si>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</si>
  <si>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</si>
  <si>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</si>
  <si>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</si>
  <si>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</si>
  <si>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</si>
  <si>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</si>
  <si>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</si>
  <si>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</si>
  <si>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</si>
  <si>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</si>
  <si>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</si>
  <si>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</si>
  <si>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</si>
  <si>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</si>
  <si>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</si>
  <si>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</si>
  <si>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</si>
  <si>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</si>
  <si>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</si>
  <si>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</si>
  <si>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</si>
  <si>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</si>
  <si>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</si>
  <si>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</si>
  <si>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</si>
  <si>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</si>
  <si>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</si>
  <si>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</si>
  <si>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</si>
  <si>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</si>
  <si>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</si>
  <si>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</si>
  <si>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</si>
  <si>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</si>
  <si>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</si>
  <si>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</si>
  <si>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</si>
  <si>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</si>
  <si>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</si>
  <si>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</si>
  <si>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</si>
  <si>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</si>
  <si>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</si>
  <si>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</si>
  <si>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</si>
  <si>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</si>
  <si>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</si>
  <si>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</si>
  <si>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</si>
  <si>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</si>
  <si>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</si>
  <si>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</si>
  <si>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</si>
  <si>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</si>
  <si>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</si>
  <si>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</si>
  <si>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</si>
  <si>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</si>
  <si>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</si>
  <si>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</si>
  <si>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</si>
  <si>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</si>
  <si>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</si>
  <si>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</si>
  <si>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</si>
  <si>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</si>
  <si>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</si>
  <si>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</si>
  <si>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</si>
  <si>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</si>
  <si>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</si>
  <si>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</si>
  <si>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</si>
  <si>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</si>
  <si>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</si>
  <si>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</si>
  <si>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</si>
  <si>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</si>
  <si>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</si>
  <si>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</si>
  <si>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</si>
  <si>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</si>
  <si>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</si>
  <si>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</si>
  <si>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</si>
  <si>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</si>
  <si>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</si>
  <si>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</si>
  <si>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</si>
  <si>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</si>
  <si>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</si>
  <si>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</si>
  <si>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</si>
  <si>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</si>
  <si>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</si>
  <si>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</si>
  <si>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</si>
  <si>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</si>
  <si>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</si>
  <si>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</si>
  <si>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</si>
  <si>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</si>
  <si>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</si>
  <si>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</si>
  <si>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</si>
  <si>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</si>
  <si>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</si>
  <si>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</si>
  <si>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</si>
  <si>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</si>
  <si>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</si>
  <si>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</si>
  <si>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</si>
  <si>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</si>
  <si>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</si>
  <si>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</si>
  <si>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</si>
  <si>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</si>
  <si>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</si>
  <si>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</si>
  <si>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</si>
  <si>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</si>
  <si>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</si>
  <si>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</si>
  <si>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</si>
  <si>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</si>
  <si>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</si>
  <si>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</si>
  <si>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</si>
  <si>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</si>
  <si>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</si>
  <si>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</si>
  <si>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</si>
  <si>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</si>
  <si>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</si>
  <si>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</si>
  <si>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</si>
  <si>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</si>
  <si>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</si>
  <si>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</si>
  <si>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</si>
  <si>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</si>
  <si>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</si>
  <si>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</si>
  <si>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</si>
  <si>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</si>
  <si>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</si>
  <si>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</si>
  <si>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</si>
  <si>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</si>
  <si>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</si>
  <si>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</si>
  <si>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</si>
  <si>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</si>
  <si>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</si>
  <si>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</si>
  <si>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</si>
  <si>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</si>
  <si>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</si>
  <si>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</si>
  <si>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</si>
  <si>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</si>
  <si>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</si>
  <si>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</si>
  <si>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</si>
  <si>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</si>
  <si>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</si>
  <si>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</si>
  <si>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</si>
  <si>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</si>
  <si>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</si>
  <si>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</si>
  <si>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</si>
  <si>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</si>
  <si>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</si>
  <si>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</si>
  <si>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</si>
  <si>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</si>
  <si>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</si>
  <si>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</si>
  <si>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</si>
  <si>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</si>
  <si>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</si>
  <si>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</si>
  <si>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</si>
  <si>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</si>
  <si>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</si>
  <si>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</si>
  <si>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</si>
  <si>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</si>
  <si>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</si>
  <si>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</si>
  <si>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</si>
  <si>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</si>
  <si>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</si>
  <si>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</si>
  <si>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</si>
  <si>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</si>
  <si>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</si>
  <si>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</si>
  <si>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</si>
  <si>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</si>
  <si>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</si>
  <si>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</si>
  <si>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</si>
  <si>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</si>
  <si>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</si>
  <si>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</si>
  <si>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</si>
  <si>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</si>
  <si>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</si>
  <si>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</si>
  <si>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</si>
  <si>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</si>
  <si>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</si>
  <si>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</si>
  <si>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</si>
  <si>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</si>
  <si>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</si>
  <si>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</si>
  <si>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</si>
  <si>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</si>
  <si>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</si>
  <si>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</si>
  <si>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</si>
  <si>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</si>
  <si>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</si>
  <si>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</si>
  <si>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</si>
  <si>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</si>
  <si>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</si>
  <si>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</si>
  <si>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</si>
  <si>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</si>
  <si>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</si>
  <si>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</si>
  <si>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</si>
  <si>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</si>
  <si>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</si>
  <si>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</si>
  <si>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</si>
  <si>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</si>
  <si>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</si>
  <si>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</si>
  <si>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</si>
  <si>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</si>
  <si>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</si>
  <si>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</si>
  <si>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</si>
  <si>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</si>
  <si>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</si>
  <si>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</si>
  <si>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</si>
  <si>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</si>
  <si>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</si>
  <si>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</si>
  <si>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</si>
  <si>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</si>
  <si>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</si>
  <si>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</si>
  <si>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</si>
  <si>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</si>
  <si>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</si>
  <si>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</si>
  <si>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</si>
  <si>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</si>
  <si>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</si>
  <si>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</si>
  <si>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</si>
  <si>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</si>
  <si>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</si>
  <si>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</si>
  <si>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</si>
  <si>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</si>
  <si>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</si>
  <si>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</si>
  <si>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</si>
  <si>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</si>
  <si>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</si>
  <si>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</si>
  <si>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</si>
  <si>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</si>
  <si>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</si>
  <si>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</si>
  <si>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</si>
  <si>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</si>
  <si>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</si>
  <si>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</si>
  <si>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</si>
  <si>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</si>
  <si>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</si>
  <si>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</si>
  <si>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</si>
  <si>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</si>
  <si>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</si>
  <si>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</si>
  <si>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</si>
  <si>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</si>
  <si>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</si>
  <si>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</si>
  <si>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</si>
  <si>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</si>
  <si>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</si>
  <si>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</si>
  <si>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</si>
  <si>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</si>
  <si>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</si>
  <si>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</si>
  <si>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</si>
  <si>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</si>
  <si>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</si>
  <si>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</si>
  <si>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</si>
  <si>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</si>
  <si>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</si>
  <si>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</si>
  <si>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</si>
  <si>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</si>
  <si>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</si>
  <si>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</si>
  <si>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</si>
  <si>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</si>
  <si>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</si>
  <si>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</si>
  <si>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</si>
  <si>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</si>
  <si>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</si>
  <si>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</si>
  <si>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</si>
  <si>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</si>
  <si>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</si>
  <si>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</si>
  <si>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</si>
  <si>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</si>
  <si>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</si>
  <si>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</si>
  <si>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</si>
  <si>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</si>
  <si>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</si>
  <si>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</si>
  <si>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</si>
  <si>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</si>
  <si>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</si>
  <si>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</si>
  <si>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</si>
  <si>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</si>
  <si>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</si>
  <si>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</si>
  <si>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</si>
  <si>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</si>
  <si>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</si>
  <si>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</si>
  <si>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</si>
  <si>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</si>
  <si>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</si>
  <si>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</si>
  <si>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</si>
  <si>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</si>
  <si>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</si>
  <si>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</si>
  <si>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</si>
  <si>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</si>
  <si>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</si>
  <si>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</si>
  <si>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</si>
  <si>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</si>
  <si>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</si>
  <si>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</si>
  <si>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</si>
  <si>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</si>
  <si>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</si>
  <si>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</si>
  <si>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</si>
  <si>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</si>
  <si>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</si>
  <si>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</si>
  <si>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</si>
  <si>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</si>
  <si>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</si>
  <si>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</si>
  <si>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</si>
  <si>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</si>
  <si>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</si>
  <si>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</si>
  <si>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</si>
  <si>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</si>
  <si>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</si>
  <si>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</si>
  <si>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</si>
  <si>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</si>
  <si>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</si>
  <si>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</si>
  <si>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</si>
  <si>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</si>
  <si>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</si>
  <si>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</si>
  <si>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</si>
  <si>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</si>
  <si>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</si>
  <si>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</si>
  <si>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</si>
  <si>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</si>
  <si>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</si>
  <si>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</si>
  <si>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</si>
  <si>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</si>
  <si>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</si>
  <si>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</si>
  <si>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</si>
  <si>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</si>
  <si>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</si>
  <si>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</si>
  <si>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</si>
  <si>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</si>
  <si>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</si>
  <si>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</si>
  <si>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</si>
  <si>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</si>
  <si>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</si>
  <si>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</si>
  <si>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</si>
  <si>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</si>
  <si>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</si>
  <si>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</si>
  <si>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</si>
  <si>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</si>
  <si>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</si>
  <si>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</si>
  <si>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</si>
  <si>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</si>
  <si>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</si>
  <si>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</si>
  <si>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</si>
  <si>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</si>
  <si>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</si>
  <si>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</si>
  <si>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</si>
  <si>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</si>
  <si>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</si>
  <si>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</si>
  <si>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</si>
  <si>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</si>
  <si>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</si>
  <si>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</si>
  <si>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</si>
  <si>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</si>
  <si>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</si>
  <si>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</si>
  <si>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</si>
  <si>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</si>
  <si>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</si>
  <si>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</si>
  <si>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</si>
  <si>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</si>
  <si>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</si>
  <si>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</si>
  <si>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</si>
  <si>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</si>
  <si>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</si>
  <si>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</si>
  <si>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</si>
  <si>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</si>
  <si>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</si>
  <si>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</si>
  <si>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</si>
  <si>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</si>
  <si>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</si>
  <si>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</si>
  <si>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</si>
  <si>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</si>
  <si>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</si>
  <si>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</si>
  <si>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</si>
  <si>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</si>
  <si>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</si>
  <si>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</si>
  <si>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</si>
  <si>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</si>
  <si>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</si>
  <si>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</si>
  <si>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</si>
  <si>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</si>
  <si>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</si>
  <si>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</si>
  <si>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</si>
  <si>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</si>
  <si>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</si>
  <si>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</si>
  <si>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</si>
  <si>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</si>
  <si>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</si>
  <si>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</si>
  <si>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</si>
  <si>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</si>
  <si>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</si>
  <si>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</si>
  <si>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</si>
  <si>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</si>
  <si>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</si>
  <si>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</si>
  <si>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</si>
  <si>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</si>
  <si>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</si>
  <si>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</si>
  <si>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</si>
  <si>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</si>
  <si>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</si>
  <si>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</si>
  <si>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</si>
  <si>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</si>
  <si>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</si>
  <si>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</si>
  <si>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</si>
  <si>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</si>
  <si>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</si>
  <si>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</si>
  <si>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</si>
  <si>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</si>
  <si>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</si>
  <si>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</si>
  <si>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</si>
  <si>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</si>
  <si>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</si>
  <si>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</si>
  <si>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</si>
  <si>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</si>
  <si>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</si>
  <si>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</si>
  <si>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</si>
  <si>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</si>
  <si>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</si>
  <si>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</si>
  <si>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</si>
  <si>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</si>
  <si>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</si>
  <si>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</si>
  <si>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</si>
  <si>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</si>
  <si>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</si>
  <si>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</si>
  <si>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</si>
  <si>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</si>
  <si>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</si>
  <si>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</si>
  <si>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</si>
  <si>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</si>
  <si>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</si>
  <si>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</si>
  <si>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</si>
  <si>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</si>
  <si>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</si>
  <si>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</si>
  <si>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</si>
  <si>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</si>
  <si>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</si>
  <si>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</si>
  <si>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</si>
  <si>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</si>
  <si>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</si>
  <si>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</si>
  <si>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</si>
  <si>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</si>
  <si>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</si>
  <si>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</si>
  <si>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</si>
  <si>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</si>
  <si>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</si>
  <si>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</si>
  <si>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</si>
  <si>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</si>
  <si>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</si>
  <si>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</si>
  <si>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</si>
  <si>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</si>
  <si>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</si>
  <si>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</si>
  <si>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</si>
  <si>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</si>
  <si>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</si>
  <si>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</si>
  <si>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</si>
  <si>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</si>
  <si>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</si>
  <si>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</si>
  <si>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</si>
  <si>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</si>
  <si>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</si>
  <si>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</si>
  <si>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</si>
  <si>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</si>
  <si>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</si>
  <si>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</si>
  <si>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</si>
  <si>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</si>
  <si>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</si>
  <si>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</si>
  <si>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</si>
  <si>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</si>
  <si>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</si>
  <si>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</si>
  <si>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</si>
  <si>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</si>
  <si>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</si>
  <si>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</si>
  <si>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</si>
  <si>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</si>
  <si>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</si>
  <si>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</si>
  <si>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</si>
  <si>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</si>
  <si>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</si>
  <si>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</si>
  <si>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</si>
  <si>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</si>
  <si>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</si>
  <si>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</si>
  <si>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</si>
  <si>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</si>
  <si>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</si>
  <si>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</si>
  <si>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</si>
  <si>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</si>
  <si>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</si>
  <si>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</si>
  <si>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</si>
  <si>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</si>
  <si>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</si>
  <si>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</si>
  <si>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</si>
  <si>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</si>
  <si>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</si>
  <si>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</si>
  <si>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</si>
  <si>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</si>
  <si>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</si>
  <si>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</si>
  <si>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</si>
  <si>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</si>
  <si>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</si>
  <si>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</si>
  <si>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</si>
  <si>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</si>
  <si>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</si>
  <si>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</si>
  <si>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</si>
  <si>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</si>
  <si>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</si>
  <si>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</si>
  <si>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</si>
  <si>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</si>
  <si>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</si>
  <si>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</si>
  <si>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</si>
  <si>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</si>
  <si>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</si>
  <si>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</si>
  <si>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</si>
  <si>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</si>
  <si>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</si>
  <si>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</si>
  <si>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</si>
  <si>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</si>
  <si>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</si>
  <si>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</si>
  <si>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</si>
  <si>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</si>
  <si>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</si>
  <si>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</si>
  <si>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</si>
  <si>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</si>
  <si>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</si>
  <si>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</si>
  <si>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</si>
  <si>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</si>
  <si>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</si>
  <si>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</si>
  <si>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</si>
  <si>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</si>
  <si>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</si>
  <si>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</si>
  <si>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</si>
  <si>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</si>
  <si>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</si>
  <si>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</si>
  <si>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</si>
  <si>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</si>
  <si>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</si>
  <si>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</si>
  <si>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</si>
  <si>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</si>
  <si>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</si>
  <si>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</si>
  <si>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</si>
  <si>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</si>
  <si>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</si>
  <si>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</si>
  <si>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</si>
  <si>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</si>
  <si>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</si>
  <si>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</si>
  <si>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</si>
  <si>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</si>
  <si>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</si>
  <si>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</si>
  <si>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</si>
  <si>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</si>
  <si>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</si>
  <si>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</si>
  <si>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</si>
  <si>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</si>
  <si>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</si>
  <si>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</si>
  <si>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</si>
  <si>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</si>
  <si>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</si>
  <si>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</si>
  <si>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</si>
  <si>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</si>
  <si>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</si>
  <si>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</si>
  <si>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</si>
  <si>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</si>
  <si>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</si>
  <si>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</si>
  <si>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</si>
  <si>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</si>
  <si>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</si>
  <si>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</si>
  <si>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</si>
  <si>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</si>
  <si>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</si>
  <si>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</si>
  <si>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</si>
  <si>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</si>
  <si>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</si>
  <si>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</si>
  <si>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</si>
  <si>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</si>
  <si>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</si>
  <si>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</si>
  <si>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</si>
  <si>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</si>
  <si>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</si>
  <si>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</si>
  <si>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</si>
  <si>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</si>
  <si>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</si>
  <si>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</si>
  <si>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</si>
  <si>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</si>
  <si>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</si>
  <si>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</si>
  <si>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</si>
  <si>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</si>
  <si>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</si>
  <si>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</si>
  <si>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</si>
  <si>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</si>
  <si>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</si>
  <si>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</si>
  <si>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</si>
  <si>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</si>
  <si>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</si>
  <si>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</si>
  <si>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</si>
  <si>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</si>
  <si>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</si>
  <si>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</si>
  <si>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</si>
  <si>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</si>
  <si>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</si>
  <si>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</si>
  <si>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</si>
  <si>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</si>
  <si>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</si>
  <si>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</si>
  <si>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</si>
  <si>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</si>
  <si>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</si>
  <si>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</si>
  <si>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</si>
  <si>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</si>
  <si>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</si>
  <si>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</si>
  <si>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</si>
  <si>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</si>
  <si>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</si>
  <si>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</si>
  <si>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</si>
  <si>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</si>
  <si>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</si>
  <si>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</si>
  <si>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</si>
  <si>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</si>
  <si>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</si>
  <si>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</si>
  <si>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</si>
  <si>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</si>
  <si>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</si>
  <si>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</si>
  <si>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</si>
  <si>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</si>
  <si>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</si>
  <si>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</si>
  <si>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</si>
  <si>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</si>
  <si>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</si>
  <si>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</si>
  <si>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</si>
  <si>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</si>
  <si>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</si>
  <si>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</si>
  <si>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</si>
  <si>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</si>
  <si>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</si>
  <si>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</si>
  <si>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</si>
  <si>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</si>
  <si>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</si>
  <si>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</si>
  <si>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</si>
  <si>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</si>
  <si>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</si>
  <si>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</si>
  <si>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</si>
  <si>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</si>
  <si>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</si>
  <si>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</si>
  <si>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</si>
  <si>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</si>
  <si>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</si>
  <si>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</si>
  <si>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</si>
  <si>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</si>
  <si>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</si>
  <si>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</si>
  <si>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</si>
  <si>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</si>
  <si>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</si>
  <si>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</si>
  <si>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</si>
  <si>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</si>
  <si>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</si>
  <si>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</si>
  <si>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</si>
  <si>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</si>
  <si>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</si>
  <si>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</si>
  <si>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</si>
  <si>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</si>
  <si>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</si>
  <si>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</si>
  <si>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</si>
  <si>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</si>
  <si>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</si>
  <si>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</si>
  <si>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</si>
  <si>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</si>
  <si>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</si>
  <si>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</si>
  <si>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</si>
  <si>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</si>
  <si>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</si>
  <si>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</si>
  <si>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</si>
  <si>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</si>
  <si>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</si>
  <si>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</si>
  <si>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</si>
  <si>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</si>
  <si>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</si>
  <si>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</si>
  <si>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</si>
  <si>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</si>
  <si>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</si>
  <si>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</si>
  <si>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</si>
  <si>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</si>
  <si>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</si>
  <si>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</si>
  <si>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</si>
  <si>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</si>
  <si>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</si>
  <si>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</si>
  <si>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</si>
  <si>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</si>
  <si>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</si>
  <si>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</si>
  <si>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</si>
  <si>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</si>
  <si>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</si>
  <si>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</si>
  <si>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</si>
  <si>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</si>
  <si>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</si>
  <si>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</si>
  <si>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</si>
  <si>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</si>
  <si>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</si>
  <si>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</si>
  <si>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</si>
  <si>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</si>
  <si>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</si>
  <si>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</si>
  <si>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</si>
  <si>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</si>
  <si>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</si>
  <si>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</si>
  <si>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</si>
  <si>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</si>
  <si>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</si>
  <si>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</si>
  <si>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</si>
  <si>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</si>
  <si>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</si>
  <si>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</si>
  <si>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</si>
  <si>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</si>
  <si>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</si>
  <si>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</si>
  <si>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</si>
  <si>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</si>
  <si>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</si>
  <si>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</si>
  <si>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</si>
  <si>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</si>
  <si>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</si>
  <si>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</si>
  <si>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</si>
  <si>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</si>
  <si>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</si>
  <si>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</si>
  <si>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</si>
  <si>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</si>
  <si>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</si>
  <si>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</si>
  <si>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</si>
  <si>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</si>
  <si>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</si>
  <si>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</si>
  <si>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</si>
  <si>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</si>
  <si>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</si>
  <si>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</si>
  <si>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</si>
  <si>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</si>
  <si>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</si>
  <si>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</si>
  <si>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</si>
  <si>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</si>
  <si>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</si>
  <si>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</si>
  <si>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</si>
  <si>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</si>
  <si>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</si>
  <si>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</si>
  <si>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</si>
  <si>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</si>
  <si>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</si>
  <si>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</si>
  <si>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</si>
  <si>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</si>
  <si>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</si>
  <si>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</si>
  <si>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</si>
  <si>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</si>
  <si>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</si>
  <si>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</si>
  <si>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</si>
  <si>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</si>
  <si>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</si>
  <si>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</si>
  <si>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</si>
  <si>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</si>
  <si>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</si>
  <si>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</si>
  <si>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</si>
  <si>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</si>
  <si>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</si>
  <si>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</si>
  <si>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</si>
  <si>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</si>
  <si>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</si>
  <si>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</si>
  <si>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</si>
  <si>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</si>
  <si>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</si>
  <si>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</si>
  <si>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</si>
  <si>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</si>
  <si>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</si>
  <si>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</si>
  <si>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</si>
  <si>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</si>
  <si>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</si>
  <si>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</si>
  <si>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</si>
  <si>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</si>
  <si>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</si>
  <si>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</si>
  <si>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</si>
  <si>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</si>
  <si>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</si>
  <si>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</si>
  <si>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</si>
  <si>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</si>
  <si>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</si>
  <si>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</si>
  <si>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</si>
  <si>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</si>
  <si>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</si>
  <si>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</si>
  <si>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</si>
  <si>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</si>
  <si>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</si>
  <si>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</si>
  <si>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</si>
  <si>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</si>
  <si>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</si>
  <si>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</si>
  <si>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</si>
  <si>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</si>
  <si>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</si>
  <si>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</si>
  <si>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</si>
  <si>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</si>
  <si>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</si>
  <si>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</si>
  <si>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</si>
  <si>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</si>
  <si>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</si>
  <si>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</si>
  <si>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</si>
  <si>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</si>
  <si>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</si>
  <si>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</si>
  <si>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</si>
  <si>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</si>
  <si>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</si>
  <si>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</si>
  <si>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</si>
  <si>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</si>
  <si>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</si>
  <si>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</si>
  <si>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</si>
  <si>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</si>
  <si>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</si>
  <si>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</si>
  <si>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</si>
  <si>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</si>
  <si>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</si>
  <si>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</si>
  <si>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</si>
  <si>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</si>
  <si>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</si>
  <si>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</si>
  <si>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</si>
  <si>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</si>
  <si>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</si>
  <si>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</si>
  <si>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</si>
  <si>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</si>
  <si>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</si>
  <si>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</si>
  <si>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</si>
  <si>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</si>
  <si>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</si>
  <si>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</si>
  <si>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</si>
  <si>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</si>
  <si>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</si>
  <si>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</si>
  <si>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</si>
  <si>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</si>
  <si>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</si>
  <si>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</si>
  <si>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</si>
  <si>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</si>
  <si>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</si>
  <si>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</si>
  <si>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</si>
  <si>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</si>
  <si>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</si>
  <si>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</si>
  <si>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</si>
  <si>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</si>
  <si>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</si>
  <si>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</si>
  <si>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</si>
  <si>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</si>
  <si>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</si>
  <si>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</si>
  <si>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</si>
  <si>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</si>
  <si>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</si>
  <si>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</si>
  <si>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</si>
  <si>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</si>
  <si>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</si>
  <si>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</si>
  <si>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</si>
  <si>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</si>
  <si>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</si>
  <si>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</si>
  <si>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</si>
  <si>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</si>
  <si>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</si>
  <si>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</si>
  <si>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</si>
  <si>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</si>
  <si>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</si>
  <si>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</si>
  <si>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</si>
  <si>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</si>
  <si>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</si>
  <si>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</si>
  <si>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</si>
  <si>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</si>
  <si>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</si>
  <si>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</si>
  <si>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</si>
  <si>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</si>
  <si>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</si>
  <si>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</si>
  <si>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</si>
  <si>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</si>
  <si>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</si>
  <si>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</si>
  <si>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</si>
  <si>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</si>
  <si>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</si>
  <si>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</si>
  <si>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</si>
  <si>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</si>
  <si>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</si>
  <si>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</si>
  <si>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</si>
  <si>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</si>
  <si>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</si>
  <si>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</si>
  <si>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</si>
  <si>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</si>
  <si>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</si>
  <si>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</si>
  <si>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</si>
  <si>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</si>
  <si>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</si>
  <si>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</si>
  <si>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</si>
  <si>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</si>
  <si>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</si>
  <si>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</si>
  <si>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</si>
  <si>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</si>
  <si>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</si>
  <si>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</si>
  <si>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</si>
  <si>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</si>
  <si>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</si>
  <si>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</si>
  <si>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</si>
  <si>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</si>
  <si>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</si>
  <si>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</si>
  <si>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</si>
  <si>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</si>
  <si>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</si>
  <si>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</si>
  <si>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</si>
  <si>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</si>
  <si>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</si>
  <si>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</si>
  <si>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</si>
  <si>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</si>
  <si>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</si>
  <si>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</si>
  <si>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</si>
  <si>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</si>
  <si>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</si>
  <si>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</si>
  <si>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</si>
  <si>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</si>
  <si>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</si>
  <si>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</si>
  <si>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</si>
  <si>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</si>
  <si>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</si>
  <si>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</si>
  <si>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</si>
  <si>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</si>
  <si>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</si>
  <si>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</si>
  <si>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</si>
  <si>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</si>
  <si>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</si>
  <si>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</si>
  <si>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</si>
  <si>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</si>
  <si>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</si>
  <si>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</si>
  <si>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</si>
  <si>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</si>
  <si>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</si>
  <si>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</si>
  <si>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</si>
  <si>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</si>
  <si>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</si>
  <si>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</si>
  <si>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</si>
  <si>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</si>
  <si>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</si>
  <si>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</si>
  <si>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</si>
  <si>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</si>
  <si>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</si>
  <si>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</si>
  <si>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</si>
  <si>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</si>
  <si>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</si>
  <si>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</si>
  <si>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</si>
  <si>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</si>
  <si>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</si>
  <si>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</si>
  <si>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</si>
  <si>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</si>
  <si>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</si>
  <si>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</si>
  <si>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</si>
  <si>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</si>
  <si>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</si>
  <si>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</si>
  <si>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</si>
  <si>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</si>
  <si>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</si>
  <si>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</si>
  <si>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</si>
  <si>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</si>
  <si>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</si>
  <si>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</si>
  <si>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</si>
  <si>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</si>
  <si>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</si>
  <si>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</si>
  <si>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</si>
  <si>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</si>
  <si>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</si>
  <si>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</si>
  <si>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</si>
  <si>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</si>
  <si>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</si>
  <si>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</si>
  <si>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</si>
  <si>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</si>
  <si>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</si>
  <si>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</si>
  <si>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</si>
  <si>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</si>
  <si>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</si>
  <si>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</si>
  <si>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</si>
  <si>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</si>
  <si>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</si>
  <si>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</si>
  <si>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</si>
  <si>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</si>
  <si>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</si>
  <si>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</si>
  <si>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</si>
  <si>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</si>
  <si>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</si>
  <si>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</si>
  <si>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</si>
  <si>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</si>
  <si>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</si>
  <si>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</si>
  <si>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</si>
  <si>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</si>
  <si>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</si>
  <si>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</si>
  <si>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</si>
  <si>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</si>
  <si>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</si>
  <si>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</si>
  <si>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</si>
  <si>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</si>
  <si>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</si>
  <si>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</si>
  <si>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</si>
  <si>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</si>
  <si>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</si>
  <si>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</si>
  <si>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</si>
  <si>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</si>
  <si>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</si>
  <si>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</si>
  <si>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</si>
  <si>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</si>
  <si>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</si>
  <si>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</si>
  <si>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</si>
  <si>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</si>
  <si>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</si>
  <si>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</si>
  <si>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</si>
  <si>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</si>
  <si>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</si>
  <si>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</si>
  <si>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</si>
  <si>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</si>
  <si>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</si>
  <si>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</si>
  <si>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</si>
  <si>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</si>
  <si>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</si>
  <si>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</si>
  <si>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</si>
  <si>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</si>
  <si>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</si>
  <si>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</si>
  <si>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</si>
  <si>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</si>
  <si>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</si>
  <si>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</si>
  <si>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</si>
  <si>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</si>
  <si>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</si>
  <si>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</si>
  <si>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</si>
  <si>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</si>
  <si>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</si>
  <si>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</si>
  <si>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</si>
  <si>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</si>
  <si>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</si>
  <si>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</si>
  <si>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</si>
  <si>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</si>
  <si>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</si>
  <si>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</si>
  <si>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</si>
  <si>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</si>
  <si>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</si>
  <si>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</si>
  <si>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</si>
  <si>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</si>
  <si>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</si>
  <si>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</si>
  <si>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</si>
  <si>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</si>
  <si>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</si>
  <si>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</si>
  <si>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</si>
  <si>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</si>
  <si>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</si>
  <si>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</si>
  <si>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</si>
  <si>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</si>
  <si>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</si>
  <si>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</si>
  <si>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</si>
  <si>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</si>
  <si>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</si>
  <si>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</si>
  <si>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</si>
  <si>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</si>
  <si>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</si>
  <si>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</si>
  <si>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</si>
  <si>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</si>
  <si>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</si>
  <si>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</si>
  <si>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</si>
  <si>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</si>
  <si>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</si>
  <si>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</si>
  <si>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</si>
  <si>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</si>
  <si>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</si>
  <si>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</si>
  <si>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</si>
  <si>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</si>
  <si>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</si>
  <si>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</si>
  <si>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</si>
  <si>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</si>
  <si>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</si>
  <si>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</si>
  <si>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</si>
  <si>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</si>
  <si>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</si>
  <si>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</si>
  <si>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</si>
  <si>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</si>
  <si>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</si>
  <si>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</si>
  <si>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</si>
  <si>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</si>
  <si>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</si>
  <si>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</si>
  <si>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</si>
  <si>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</si>
  <si>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</si>
  <si>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</si>
  <si>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</si>
  <si>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</si>
  <si>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</si>
  <si>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</si>
  <si>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</si>
  <si>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</si>
  <si>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</si>
  <si>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</si>
  <si>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</si>
  <si>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</si>
  <si>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</si>
  <si>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</si>
  <si>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</si>
  <si>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</si>
  <si>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</si>
  <si>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</si>
  <si>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</si>
  <si>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</si>
  <si>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</si>
  <si>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</si>
  <si>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</si>
  <si>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</si>
  <si>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</si>
  <si>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</si>
  <si>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</si>
  <si>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</si>
  <si>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</si>
  <si>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</si>
  <si>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</si>
  <si>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</si>
  <si>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</si>
  <si>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</si>
  <si>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</si>
  <si>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</si>
  <si>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</si>
  <si>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</si>
  <si>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</si>
  <si>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</si>
  <si>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</si>
  <si>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</si>
  <si>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</si>
  <si>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</si>
  <si>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</si>
  <si>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</si>
  <si>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</si>
  <si>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</si>
  <si>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</si>
  <si>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</si>
  <si>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</si>
  <si>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</si>
  <si>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</si>
  <si>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</si>
  <si>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</si>
  <si>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</si>
  <si>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</si>
  <si>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</si>
  <si>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</si>
  <si>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</si>
  <si>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</si>
  <si>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</si>
  <si>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</si>
  <si>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</si>
  <si>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</si>
  <si>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</si>
  <si>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</si>
  <si>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</si>
  <si>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</si>
  <si>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</si>
  <si>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</si>
  <si>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</si>
  <si>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</si>
  <si>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</si>
  <si>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</si>
  <si>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</si>
  <si>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</si>
  <si>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</si>
  <si>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</si>
  <si>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</si>
  <si>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</si>
  <si>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</si>
  <si>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</si>
  <si>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</si>
  <si>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</si>
  <si>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</si>
  <si>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</si>
  <si>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</si>
  <si>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</si>
  <si>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</si>
  <si>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</si>
  <si>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</si>
  <si>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</si>
  <si>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</si>
  <si>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</si>
  <si>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</si>
  <si>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</si>
  <si>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</si>
  <si>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</si>
  <si>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</si>
  <si>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</si>
  <si>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</si>
  <si>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</si>
  <si>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</si>
  <si>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</si>
  <si>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</si>
  <si>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</si>
  <si>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</si>
  <si>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</si>
  <si>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</si>
  <si>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</si>
  <si>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</si>
  <si>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</si>
  <si>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</si>
  <si>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</si>
  <si>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</si>
  <si>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</si>
  <si>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</si>
  <si>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</si>
  <si>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</si>
  <si>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</si>
  <si>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</si>
  <si>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</si>
  <si>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</si>
  <si>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</si>
  <si>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</si>
  <si>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</si>
  <si>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</si>
  <si>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</si>
  <si>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</si>
  <si>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</si>
  <si>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</si>
  <si>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</si>
  <si>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</si>
  <si>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</si>
  <si>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</si>
  <si>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</si>
  <si>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</si>
  <si>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</si>
  <si>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</si>
  <si>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</si>
  <si>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</si>
  <si>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</si>
  <si>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</si>
  <si>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</si>
  <si>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</si>
  <si>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</si>
  <si>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</si>
  <si>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</si>
  <si>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</si>
  <si>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</si>
  <si>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</si>
  <si>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</si>
  <si>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</si>
  <si>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</si>
  <si>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</si>
  <si>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</si>
  <si>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</si>
  <si>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</si>
  <si>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</si>
  <si>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</si>
  <si>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</si>
  <si>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</si>
  <si>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</si>
  <si>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</si>
  <si>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</si>
  <si>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</si>
  <si>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</si>
  <si>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</si>
  <si>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</si>
  <si>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</si>
  <si>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</si>
  <si>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</si>
  <si>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</si>
  <si>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</si>
  <si>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</si>
  <si>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</si>
  <si>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</si>
  <si>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</si>
  <si>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</si>
  <si>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</si>
  <si>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</si>
  <si>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</si>
  <si>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</si>
  <si>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</si>
  <si>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</si>
  <si>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</si>
  <si>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</si>
  <si>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</si>
  <si>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</si>
  <si>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</si>
  <si>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</si>
  <si>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</si>
  <si>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</si>
  <si>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</si>
  <si>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</si>
  <si>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</si>
  <si>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</si>
  <si>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</si>
  <si>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</si>
  <si>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</si>
  <si>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</si>
  <si>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</si>
  <si>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</si>
  <si>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</si>
  <si>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</si>
  <si>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</si>
  <si>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</si>
  <si>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</si>
  <si>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</si>
  <si>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</si>
  <si>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</si>
  <si>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</si>
  <si>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</si>
  <si>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</si>
  <si>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</si>
  <si>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</si>
  <si>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</si>
  <si>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</si>
  <si>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</si>
  <si>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</si>
  <si>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</si>
  <si>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</si>
  <si>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</si>
  <si>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</si>
  <si>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</si>
  <si>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</si>
  <si>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</si>
  <si>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</si>
  <si>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</si>
  <si>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</si>
  <si>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</si>
  <si>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</si>
  <si>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</si>
  <si>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</si>
  <si>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</si>
  <si>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</si>
  <si>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</si>
  <si>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</si>
  <si>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</si>
  <si>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</si>
  <si>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</si>
  <si>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</si>
  <si>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</si>
  <si>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</si>
  <si>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</si>
  <si>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</si>
  <si>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</si>
  <si>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</si>
  <si>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</si>
  <si>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</si>
  <si>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</si>
  <si>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</si>
  <si>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</si>
  <si>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</si>
  <si>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</si>
  <si>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</si>
  <si>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</si>
  <si>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</si>
  <si>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</si>
  <si>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</si>
  <si>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</si>
  <si>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</si>
  <si>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</si>
  <si>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</si>
  <si>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</si>
  <si>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</si>
  <si>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</si>
  <si>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</si>
  <si>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</si>
  <si>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</si>
  <si>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</si>
  <si>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</si>
  <si>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</si>
  <si>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</si>
  <si>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</si>
  <si>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</si>
  <si>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</si>
  <si>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</si>
  <si>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</si>
  <si>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</si>
  <si>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</si>
  <si>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</si>
  <si>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</si>
  <si>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</si>
  <si>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</si>
  <si>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</si>
  <si>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</si>
  <si>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</si>
  <si>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</si>
  <si>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</si>
  <si>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</si>
  <si>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</si>
  <si>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</si>
  <si>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</si>
  <si>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</si>
  <si>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</si>
  <si>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</si>
  <si>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</si>
  <si>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</si>
  <si>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</si>
  <si>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</si>
  <si>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</si>
  <si>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</si>
  <si>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</si>
  <si>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</si>
  <si>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</si>
  <si>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</si>
  <si>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</si>
  <si>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</si>
  <si>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</si>
  <si>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</si>
  <si>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</si>
  <si>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</si>
  <si>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</si>
  <si>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</si>
  <si>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</si>
  <si>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</si>
  <si>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</si>
  <si>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</si>
  <si>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</si>
  <si>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</si>
  <si>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</si>
  <si>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</si>
  <si>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</si>
  <si>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</si>
  <si>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</si>
  <si>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</si>
  <si>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</si>
  <si>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</si>
  <si>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</si>
  <si>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</si>
  <si>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</si>
  <si>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</si>
  <si>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</si>
  <si>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</si>
  <si>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</si>
  <si>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</si>
  <si>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</si>
  <si>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</si>
  <si>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</si>
  <si>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</si>
  <si>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</si>
  <si>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</si>
  <si>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</si>
  <si>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</si>
  <si>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</si>
  <si>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</si>
  <si>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</si>
  <si>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</si>
  <si>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</si>
  <si>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</si>
  <si>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</si>
  <si>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</si>
  <si>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</si>
  <si>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</si>
  <si>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</si>
  <si>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</si>
  <si>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</si>
  <si>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</si>
  <si>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</si>
  <si>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</si>
  <si>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</si>
  <si>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</si>
  <si>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</si>
  <si>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</si>
  <si>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</si>
  <si>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</si>
  <si>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</si>
  <si>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</si>
  <si>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</si>
  <si>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</si>
  <si>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</si>
  <si>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</si>
  <si>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</si>
  <si>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</si>
  <si>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</si>
  <si>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</si>
  <si>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</si>
  <si>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</si>
  <si>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</si>
  <si>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</si>
  <si>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</si>
  <si>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</si>
  <si>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</si>
  <si>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</si>
  <si>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</si>
  <si>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</si>
  <si>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</si>
  <si>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</si>
  <si>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</si>
  <si>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</si>
  <si>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</si>
  <si>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</si>
  <si>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</si>
  <si>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</si>
  <si>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</si>
  <si>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</si>
  <si>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</si>
  <si>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</si>
  <si>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</si>
  <si>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</si>
  <si>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</si>
  <si>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</si>
  <si>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</si>
  <si>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</si>
  <si>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</si>
  <si>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</si>
  <si>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</si>
  <si>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</si>
  <si>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</si>
  <si>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</si>
  <si>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</si>
  <si>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</si>
  <si>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</si>
  <si>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</si>
  <si>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</si>
  <si>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</si>
  <si>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</si>
  <si>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</si>
  <si>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</si>
  <si>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</si>
  <si>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</si>
  <si>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</si>
  <si>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</si>
  <si>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</si>
  <si>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</si>
  <si>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</si>
  <si>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</si>
  <si>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</si>
  <si>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</si>
  <si>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</si>
  <si>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</si>
  <si>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</si>
  <si>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</si>
  <si>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</si>
  <si>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</si>
  <si>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</si>
  <si>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</si>
  <si>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</si>
  <si>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</si>
  <si>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</si>
  <si>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</si>
  <si>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</si>
  <si>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</si>
  <si>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</si>
  <si>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</si>
  <si>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</si>
  <si>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</si>
  <si>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</si>
  <si>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</si>
  <si>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</si>
  <si>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</si>
  <si>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</si>
  <si>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</si>
  <si>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</si>
  <si>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</si>
  <si>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</si>
  <si>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</si>
  <si>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</si>
  <si>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</si>
  <si>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</si>
  <si>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</si>
  <si>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</si>
  <si>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</si>
  <si>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</si>
  <si>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</si>
  <si>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</si>
  <si>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</si>
  <si>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</si>
  <si>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</si>
  <si>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</si>
  <si>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</si>
  <si>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</si>
  <si>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</si>
  <si>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</si>
  <si>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</si>
  <si>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</si>
  <si>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</si>
  <si>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</si>
  <si>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</si>
  <si>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</si>
  <si>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</si>
  <si>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</si>
  <si>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</si>
  <si>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</si>
  <si>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</si>
  <si>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</si>
  <si>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</si>
  <si>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</si>
  <si>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</si>
  <si>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</si>
  <si>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</si>
  <si>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</si>
  <si>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</si>
  <si>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</si>
  <si>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</si>
  <si>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</si>
  <si>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</si>
  <si>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</si>
  <si>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</si>
  <si>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</si>
  <si>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</si>
  <si>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</si>
  <si>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</si>
  <si>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</si>
  <si>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</si>
  <si>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</si>
  <si>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</si>
  <si>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</si>
  <si>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</si>
  <si>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</si>
  <si>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</si>
  <si>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</si>
  <si>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</si>
  <si>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</si>
  <si>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</si>
  <si>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</si>
  <si>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</si>
  <si>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</si>
  <si>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</si>
  <si>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</si>
  <si>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</si>
  <si>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</si>
  <si>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</si>
  <si>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</si>
  <si>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</si>
  <si>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</si>
  <si>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</si>
  <si>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</si>
  <si>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</si>
  <si>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</si>
  <si>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</si>
  <si>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</si>
  <si>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</si>
  <si>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</si>
  <si>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</si>
  <si>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</si>
  <si>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</si>
  <si>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</si>
  <si>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</si>
  <si>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</si>
  <si>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</si>
  <si>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</si>
  <si>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</si>
  <si>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</si>
  <si>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</si>
  <si>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</si>
  <si>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</si>
  <si>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</si>
  <si>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</si>
  <si>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</si>
  <si>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</si>
  <si>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</si>
  <si>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</si>
  <si>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</si>
  <si>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</si>
  <si>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</si>
  <si>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</si>
  <si>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</si>
  <si>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</si>
  <si>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</si>
  <si>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</si>
  <si>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</si>
  <si>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</si>
  <si>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</si>
  <si>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</si>
  <si>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</si>
  <si>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</si>
  <si>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</si>
  <si>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</si>
  <si>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</si>
  <si>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</si>
  <si>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</si>
  <si>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</si>
  <si>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</si>
  <si>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</si>
  <si>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</si>
  <si>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</si>
  <si>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</si>
  <si>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</si>
  <si>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</si>
  <si>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</si>
  <si>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</si>
  <si>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</si>
  <si>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</si>
  <si>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</si>
  <si>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</si>
  <si>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</si>
  <si>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</si>
  <si>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</si>
  <si>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</si>
  <si>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</si>
  <si>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</si>
  <si>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</si>
  <si>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</si>
  <si>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</si>
  <si>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</si>
  <si>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</si>
  <si>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</si>
  <si>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</si>
  <si>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</si>
  <si>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</si>
  <si>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</si>
  <si>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</si>
  <si>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</si>
  <si>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</si>
  <si>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</si>
  <si>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</si>
  <si>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</si>
  <si>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</si>
  <si>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</si>
  <si>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</si>
  <si>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</si>
  <si>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</si>
  <si>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</si>
  <si>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</si>
  <si>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</si>
  <si>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</si>
  <si>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</si>
  <si>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</si>
  <si>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</si>
  <si>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</si>
  <si>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</si>
  <si>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</si>
  <si>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</si>
  <si>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</si>
  <si>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</si>
  <si>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</si>
  <si>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</si>
  <si>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</si>
  <si>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</si>
  <si>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</si>
  <si>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</si>
  <si>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</si>
  <si>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</si>
  <si>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</si>
  <si>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</si>
  <si>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</si>
  <si>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</si>
  <si>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</si>
  <si>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</si>
  <si>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</si>
  <si>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</si>
  <si>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</si>
  <si>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</si>
  <si>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</si>
  <si>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</si>
  <si>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</si>
  <si>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</si>
  <si>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</si>
  <si>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</si>
  <si>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</si>
  <si>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</si>
  <si>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</si>
  <si>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</si>
  <si>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</si>
  <si>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</si>
  <si>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</si>
  <si>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</si>
  <si>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</si>
  <si>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</si>
  <si>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</si>
  <si>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</si>
  <si>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</si>
  <si>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</si>
  <si>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</si>
  <si>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</si>
  <si>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</si>
  <si>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</si>
  <si>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</si>
  <si>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</si>
  <si>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</si>
  <si>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</si>
  <si>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</si>
  <si>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</si>
  <si>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</si>
  <si>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</si>
  <si>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</si>
  <si>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</si>
  <si>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</si>
  <si>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</si>
  <si>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</si>
  <si>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</si>
  <si>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</si>
  <si>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</si>
  <si>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</si>
  <si>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</si>
  <si>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</si>
  <si>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</si>
  <si>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</si>
  <si>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</si>
  <si>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</si>
  <si>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</si>
  <si>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</si>
  <si>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</si>
  <si>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</si>
  <si>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</si>
  <si>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</si>
  <si>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</si>
  <si>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</si>
  <si>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</si>
  <si>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</si>
  <si>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</si>
  <si>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</si>
  <si>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</si>
  <si>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</si>
  <si>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</si>
  <si>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</si>
  <si>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</si>
  <si>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</si>
  <si>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</si>
  <si>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</si>
  <si>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</si>
  <si>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</si>
  <si>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</si>
  <si>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</si>
  <si>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</si>
  <si>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</si>
  <si>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</si>
  <si>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</si>
  <si>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</si>
  <si>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</si>
  <si>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</si>
  <si>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</si>
  <si>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</si>
  <si>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</si>
  <si>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</si>
  <si>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</si>
  <si>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</si>
  <si>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</si>
  <si>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</si>
  <si>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</si>
  <si>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</si>
  <si>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</si>
  <si>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</si>
  <si>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</si>
  <si>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</si>
  <si>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</si>
  <si>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</si>
  <si>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</si>
  <si>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</si>
  <si>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</si>
  <si>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</si>
  <si>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</si>
  <si>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</si>
  <si>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</si>
  <si>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</si>
  <si>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</si>
  <si>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</si>
  <si>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</si>
  <si>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</si>
  <si>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</si>
  <si>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</si>
  <si>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</si>
  <si>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</si>
  <si>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</si>
  <si>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</si>
  <si>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</si>
  <si>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</si>
  <si>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</si>
  <si>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</si>
  <si>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</si>
  <si>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</si>
  <si>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</si>
  <si>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</si>
  <si>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</si>
  <si>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</si>
  <si>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</si>
  <si>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</si>
  <si>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</si>
  <si>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</si>
  <si>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</si>
  <si>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</si>
  <si>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</si>
  <si>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</si>
  <si>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</si>
  <si>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</si>
  <si>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</si>
  <si>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</si>
  <si>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</si>
  <si>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</si>
  <si>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</si>
  <si>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</si>
  <si>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</si>
  <si>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</si>
  <si>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</si>
  <si>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</si>
  <si>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</si>
  <si>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</si>
  <si>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</si>
  <si>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</si>
  <si>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</si>
  <si>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</si>
  <si>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</si>
  <si>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</si>
  <si>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</si>
  <si>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</si>
  <si>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</si>
  <si>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</si>
  <si>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</si>
  <si>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</si>
  <si>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</si>
  <si>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</si>
  <si>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</si>
  <si>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</si>
  <si>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</si>
  <si>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</si>
  <si>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</si>
  <si>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</si>
  <si>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</si>
  <si>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</si>
  <si>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</si>
  <si>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</si>
  <si>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</si>
  <si>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</si>
  <si>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</si>
  <si>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</si>
  <si>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</si>
  <si>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</si>
  <si>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</si>
  <si>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</si>
  <si>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</si>
  <si>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</si>
  <si>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</si>
  <si>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</si>
  <si>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</si>
  <si>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</si>
  <si>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</si>
  <si>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</si>
  <si>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</si>
  <si>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</si>
  <si>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</si>
  <si>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</si>
  <si>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</si>
  <si>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</si>
  <si>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</si>
  <si>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</si>
  <si>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</si>
  <si>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</si>
  <si>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</si>
  <si>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</si>
  <si>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</si>
  <si>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</si>
  <si>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</si>
  <si>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</si>
  <si>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</si>
  <si>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</si>
  <si>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</si>
  <si>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</si>
  <si>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</si>
  <si>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</si>
  <si>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</si>
  <si>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</si>
  <si>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</si>
  <si>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</si>
  <si>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</si>
  <si>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</si>
  <si>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</si>
  <si>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</si>
  <si>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</si>
  <si>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</si>
  <si>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</si>
  <si>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</si>
  <si>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</si>
  <si>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</si>
  <si>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</si>
  <si>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</si>
  <si>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</si>
  <si>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</si>
  <si>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</si>
  <si>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</si>
  <si>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</si>
  <si>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</si>
  <si>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</si>
  <si>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</si>
  <si>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</si>
  <si>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</si>
  <si>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</si>
  <si>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</si>
  <si>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</si>
  <si>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</si>
  <si>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</si>
  <si>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</si>
  <si>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</si>
  <si>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</si>
  <si>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</si>
  <si>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</si>
  <si>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</si>
  <si>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</si>
  <si>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</si>
  <si>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</si>
  <si>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</si>
  <si>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</si>
  <si>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</si>
  <si>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</si>
  <si>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</si>
  <si>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</si>
  <si>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</si>
  <si>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</si>
  <si>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</si>
  <si>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</si>
  <si>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</si>
  <si>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</si>
  <si>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</si>
  <si>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</si>
  <si>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</si>
  <si>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</si>
  <si>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</si>
  <si>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</si>
  <si>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</si>
  <si>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</si>
  <si>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</si>
  <si>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</si>
  <si>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</si>
  <si>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</si>
  <si>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</si>
  <si>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</si>
  <si>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</si>
  <si>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</si>
  <si>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</si>
  <si>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</si>
  <si>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</si>
  <si>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</si>
  <si>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</si>
  <si>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</si>
  <si>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</si>
  <si>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</si>
  <si>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</si>
  <si>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</si>
  <si>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</si>
  <si>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</si>
  <si>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</si>
  <si>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</si>
  <si>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</si>
  <si>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</si>
  <si>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</si>
  <si>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</si>
  <si>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</si>
  <si>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</si>
  <si>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</si>
  <si>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</si>
  <si>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</si>
  <si>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</si>
  <si>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</si>
  <si>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</si>
  <si>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</si>
  <si>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</si>
  <si>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</si>
  <si>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</si>
  <si>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</si>
  <si>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</si>
  <si>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</si>
  <si>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</si>
  <si>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</si>
  <si>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</si>
  <si>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</si>
  <si>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</si>
  <si>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</si>
  <si>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</si>
  <si>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</si>
  <si>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</si>
  <si>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</si>
  <si>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</si>
  <si>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</si>
  <si>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</si>
  <si>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</si>
  <si>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</si>
  <si>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</si>
  <si>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</si>
  <si>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</si>
  <si>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</si>
  <si>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</si>
  <si>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</si>
  <si>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</si>
  <si>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</si>
  <si>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</si>
  <si>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</si>
  <si>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</si>
  <si>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</si>
  <si>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</si>
  <si>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</si>
  <si>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</si>
  <si>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</si>
  <si>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</si>
  <si>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</si>
  <si>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</si>
  <si>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</si>
  <si>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</si>
  <si>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</si>
  <si>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</si>
  <si>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</si>
  <si>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</si>
  <si>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</si>
  <si>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</si>
  <si>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</si>
  <si>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</si>
  <si>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</si>
  <si>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</si>
  <si>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</si>
  <si>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</si>
  <si>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</si>
  <si>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</si>
  <si>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</si>
  <si>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</si>
  <si>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</si>
  <si>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</si>
  <si>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</si>
  <si>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</si>
  <si>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</si>
  <si>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</si>
  <si>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</si>
  <si>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</si>
  <si>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</si>
  <si>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</si>
  <si>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</si>
  <si>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</si>
  <si>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</si>
  <si>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</si>
  <si>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</si>
  <si>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</si>
  <si>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</si>
  <si>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</si>
  <si>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</si>
  <si>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</si>
  <si>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</si>
  <si>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</si>
  <si>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</si>
  <si>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</si>
  <si>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</si>
  <si>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</si>
  <si>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</si>
  <si>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</si>
  <si>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</si>
  <si>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</si>
  <si>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</si>
  <si>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</si>
  <si>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</si>
  <si>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</si>
  <si>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</si>
  <si>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</si>
  <si>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</si>
  <si>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</si>
  <si>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</si>
  <si>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</si>
  <si>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</si>
  <si>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</si>
  <si>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</si>
  <si>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</si>
  <si>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</si>
  <si>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</si>
  <si>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</si>
  <si>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</si>
  <si>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</si>
  <si>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</si>
  <si>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</si>
  <si>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</si>
  <si>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</si>
  <si>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</si>
  <si>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</si>
  <si>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</si>
  <si>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</si>
  <si>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</si>
  <si>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</si>
  <si>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</si>
  <si>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</si>
  <si>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</si>
  <si>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</si>
  <si>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</si>
  <si>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</si>
  <si>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</si>
  <si>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</si>
  <si>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</si>
  <si>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</si>
  <si>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</si>
  <si>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</si>
  <si>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</si>
  <si>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</si>
  <si>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</si>
  <si>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</si>
  <si>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</si>
  <si>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</si>
  <si>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</si>
  <si>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</si>
  <si>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</si>
  <si>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</si>
  <si>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</si>
  <si>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</si>
  <si>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</si>
  <si>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</si>
  <si>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</si>
  <si>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</si>
  <si>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</si>
  <si>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</si>
  <si>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</si>
  <si>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</si>
  <si>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</si>
  <si>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</si>
  <si>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</si>
  <si>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</si>
  <si>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</si>
  <si>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</si>
  <si>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</si>
  <si>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</si>
  <si>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</si>
  <si>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</si>
  <si>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</si>
  <si>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</si>
  <si>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</si>
  <si>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</si>
  <si>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</si>
  <si>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</si>
  <si>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</si>
  <si>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</si>
  <si>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</si>
  <si>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</si>
  <si>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</si>
  <si>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</si>
  <si>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</si>
  <si>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</si>
  <si>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</si>
  <si>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</si>
  <si>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</si>
  <si>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</si>
  <si>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</si>
  <si>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</si>
  <si>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</si>
  <si>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</si>
  <si>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</si>
  <si>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</si>
  <si>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</si>
  <si>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</si>
  <si>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</si>
  <si>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</si>
  <si>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</si>
  <si>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</si>
  <si>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</si>
  <si>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</si>
  <si>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</si>
  <si>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</si>
  <si>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</si>
  <si>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</si>
  <si>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</si>
  <si>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</si>
  <si>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</si>
  <si>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</si>
  <si>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</si>
  <si>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</si>
  <si>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</si>
  <si>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</si>
  <si>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</si>
  <si>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</si>
  <si>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</si>
  <si>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</si>
  <si>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</si>
  <si>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</si>
  <si>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</si>
  <si>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</si>
  <si>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</si>
  <si>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</si>
  <si>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</si>
  <si>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</si>
  <si>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</si>
  <si>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</si>
  <si>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</si>
  <si>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</si>
  <si>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</si>
  <si>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</si>
  <si>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</si>
  <si>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</si>
  <si>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</si>
  <si>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</si>
  <si>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</si>
  <si>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</si>
  <si>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</si>
  <si>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</si>
  <si>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</si>
  <si>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</si>
  <si>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</si>
  <si>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</si>
  <si>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</si>
  <si>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</si>
  <si>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</si>
  <si>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</si>
  <si>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</si>
  <si>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</si>
  <si>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</si>
  <si>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</si>
  <si>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</si>
  <si>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</si>
  <si>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</si>
  <si>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</si>
  <si>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</si>
  <si>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</si>
  <si>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</si>
  <si>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</si>
  <si>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</si>
  <si>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</si>
  <si>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</si>
  <si>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</si>
  <si>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</si>
  <si>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</si>
  <si>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</si>
  <si>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</si>
  <si>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</si>
  <si>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</si>
  <si>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</si>
  <si>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</si>
  <si>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</si>
  <si>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</si>
  <si>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</si>
  <si>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</si>
  <si>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</si>
  <si>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</si>
  <si>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</si>
  <si>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</si>
  <si>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</si>
  <si>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</si>
  <si>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</si>
  <si>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</si>
  <si>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</si>
  <si>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</si>
  <si>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</si>
  <si>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</si>
  <si>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</si>
  <si>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</si>
  <si>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</si>
  <si>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</si>
  <si>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</si>
  <si>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</si>
  <si>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</si>
  <si>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</si>
  <si>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</si>
  <si>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</si>
  <si>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</si>
  <si>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</si>
  <si>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</si>
  <si>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</si>
  <si>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</si>
  <si>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</si>
  <si>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</si>
  <si>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</si>
  <si>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</si>
  <si>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</si>
  <si>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</si>
  <si>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</si>
  <si>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</si>
  <si>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</si>
  <si>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</si>
  <si>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</si>
  <si>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</si>
  <si>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</si>
  <si>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</si>
  <si>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</si>
  <si>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</si>
  <si>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</si>
  <si>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</si>
  <si>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</si>
  <si>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</si>
  <si>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</si>
  <si>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</si>
  <si>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</si>
  <si>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</si>
  <si>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</si>
  <si>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</si>
  <si>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</si>
  <si>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</si>
  <si>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</si>
  <si>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</si>
  <si>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</si>
  <si>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</si>
  <si>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</si>
  <si>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</si>
  <si>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</si>
  <si>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</si>
  <si>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</si>
  <si>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</si>
  <si>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</si>
  <si>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</si>
  <si>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</si>
  <si>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</si>
  <si>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</si>
  <si>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</si>
  <si>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</si>
  <si>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</si>
  <si>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</si>
  <si>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</si>
  <si>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</si>
  <si>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</si>
  <si>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</si>
  <si>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</si>
  <si>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</si>
  <si>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</si>
  <si>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</si>
  <si>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</si>
  <si>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</si>
  <si>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</si>
  <si>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</si>
  <si>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</si>
  <si>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</si>
  <si>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</si>
  <si>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</si>
  <si>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</si>
  <si>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</si>
  <si>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</si>
  <si>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</si>
  <si>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</si>
  <si>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</si>
  <si>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</si>
  <si>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</si>
  <si>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</si>
  <si>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</si>
  <si>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</si>
  <si>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</si>
  <si>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</si>
  <si>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</si>
  <si>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</si>
  <si>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</si>
  <si>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</si>
  <si>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</si>
  <si>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</si>
  <si>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</si>
  <si>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</si>
  <si>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</si>
  <si>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</si>
  <si>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</si>
  <si>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</si>
  <si>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</si>
  <si>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</si>
  <si>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</si>
  <si>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</si>
  <si>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</si>
  <si>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</si>
  <si>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</si>
  <si>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</si>
  <si>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</si>
  <si>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</si>
  <si>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</si>
  <si>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</si>
  <si>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</si>
  <si>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</si>
  <si>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</si>
  <si>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</si>
  <si>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</si>
  <si>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</si>
  <si>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</si>
  <si>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</si>
  <si>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</si>
  <si>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</si>
  <si>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</si>
  <si>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</si>
  <si>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</si>
  <si>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</si>
  <si>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</si>
  <si>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</si>
  <si>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</si>
  <si>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</si>
  <si>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</si>
  <si>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</si>
  <si>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</si>
  <si>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</si>
  <si>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</si>
  <si>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</si>
  <si>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</si>
  <si>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</si>
  <si>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</si>
  <si>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</si>
  <si>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</si>
  <si>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</si>
  <si>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</si>
  <si>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</si>
  <si>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</si>
  <si>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</si>
  <si>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</si>
  <si>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</si>
  <si>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</si>
  <si>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</si>
  <si>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</si>
  <si>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</si>
  <si>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</si>
  <si>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</si>
  <si>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</si>
  <si>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</si>
  <si>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</si>
  <si>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</si>
  <si>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</si>
  <si>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</si>
  <si>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</si>
  <si>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</si>
  <si>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</si>
  <si>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</si>
  <si>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</si>
  <si>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</si>
  <si>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</si>
  <si>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</si>
  <si>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</si>
  <si>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</si>
  <si>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</si>
  <si>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</si>
  <si>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</si>
  <si>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</si>
  <si>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</si>
  <si>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</si>
  <si>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</si>
  <si>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</si>
  <si>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</si>
  <si>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</si>
  <si>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</si>
  <si>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</si>
  <si>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</si>
  <si>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</si>
  <si>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</si>
  <si>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</si>
  <si>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</si>
  <si>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</si>
  <si>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</si>
  <si>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</si>
  <si>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</si>
  <si>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</si>
  <si>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</si>
  <si>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</si>
  <si>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</si>
  <si>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</si>
  <si>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</si>
  <si>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</si>
  <si>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</si>
  <si>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</si>
  <si>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</si>
  <si>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</si>
  <si>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</si>
  <si>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</si>
  <si>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</si>
  <si>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</si>
  <si>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</si>
  <si>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</si>
  <si>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</si>
  <si>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</si>
  <si>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</si>
  <si>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</si>
  <si>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</si>
  <si>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</si>
  <si>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</si>
  <si>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</si>
  <si>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</si>
  <si>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</si>
  <si>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</si>
  <si>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</si>
  <si>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</si>
  <si>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</si>
  <si>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</si>
  <si>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</si>
  <si>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</si>
  <si>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</si>
  <si>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</si>
  <si>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</si>
  <si>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</si>
  <si>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</si>
  <si>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</si>
  <si>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</si>
  <si>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</si>
  <si>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</si>
  <si>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</si>
  <si>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</si>
  <si>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</si>
  <si>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</si>
  <si>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</si>
  <si>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</si>
  <si>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</si>
  <si>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</si>
  <si>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</si>
  <si>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</si>
  <si>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</si>
  <si>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</si>
  <si>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</si>
  <si>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</si>
  <si>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</si>
  <si>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</si>
  <si>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</si>
  <si>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</si>
  <si>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</si>
  <si>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</si>
  <si>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</si>
  <si>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</si>
  <si>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</si>
  <si>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</si>
  <si>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</si>
  <si>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</si>
  <si>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</si>
  <si>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</si>
  <si>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</si>
  <si>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</si>
  <si>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</si>
  <si>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</si>
  <si>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</si>
  <si>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</si>
  <si>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</si>
  <si>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</si>
  <si>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</si>
  <si>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</si>
  <si>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</si>
  <si>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</si>
  <si>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</si>
  <si>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</si>
  <si>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</si>
  <si>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</si>
  <si>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</si>
  <si>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</si>
  <si>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</si>
  <si>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</si>
  <si>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</si>
  <si>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</si>
  <si>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</si>
  <si>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</si>
  <si>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</si>
  <si>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</si>
  <si>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</si>
  <si>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</si>
  <si>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</si>
  <si>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</si>
  <si>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</si>
  <si>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</si>
  <si>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</si>
  <si>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</si>
  <si>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</si>
  <si>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</si>
  <si>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</si>
  <si>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</si>
  <si>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</si>
  <si>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</si>
  <si>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</si>
  <si>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</si>
  <si>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</si>
  <si>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</si>
  <si>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</si>
  <si>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</si>
  <si>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</si>
  <si>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</si>
  <si>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</si>
  <si>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</si>
  <si>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</si>
  <si>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</si>
  <si>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</si>
  <si>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</si>
  <si>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</si>
  <si>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</si>
  <si>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</si>
  <si>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</si>
  <si>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</si>
  <si>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</si>
  <si>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</si>
  <si>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</si>
  <si>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</si>
  <si>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</si>
  <si>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</si>
  <si>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</si>
  <si>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</si>
  <si>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</si>
  <si>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</si>
  <si>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</si>
  <si>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</si>
  <si>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</si>
  <si>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</si>
  <si>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</si>
  <si>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</si>
  <si>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</si>
  <si>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</si>
  <si>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</si>
  <si>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</si>
  <si>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</si>
  <si>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</si>
  <si>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</si>
  <si>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</si>
  <si>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</si>
  <si>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</si>
  <si>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</si>
  <si>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</si>
  <si>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</si>
  <si>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</si>
  <si>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</si>
  <si>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</si>
  <si>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</si>
  <si>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</si>
  <si>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</si>
  <si>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</si>
  <si>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</si>
  <si>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</si>
  <si>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</si>
  <si>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</si>
  <si>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</si>
  <si>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</si>
  <si>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</si>
  <si>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</si>
  <si>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</si>
  <si>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</si>
  <si>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</si>
  <si>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</si>
  <si>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</si>
  <si>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</si>
  <si>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</si>
  <si>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</si>
  <si>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</si>
  <si>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</si>
  <si>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</si>
  <si>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</si>
  <si>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</si>
  <si>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</si>
  <si>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</si>
  <si>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</si>
  <si>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</si>
  <si>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</si>
  <si>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</si>
  <si>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</si>
  <si>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</si>
  <si>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</si>
  <si>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</si>
  <si>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</si>
  <si>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</si>
  <si>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</si>
  <si>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</si>
  <si>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</si>
  <si>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</si>
  <si>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</si>
  <si>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</si>
  <si>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</si>
  <si>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</si>
  <si>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</si>
  <si>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</si>
  <si>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</si>
  <si>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</si>
  <si>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</si>
  <si>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</si>
  <si>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</si>
  <si>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</si>
  <si>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</si>
  <si>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</si>
  <si>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</si>
  <si>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</si>
  <si>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</si>
  <si>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</si>
  <si>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</si>
  <si>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</si>
  <si>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</si>
  <si>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</si>
  <si>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</si>
  <si>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</si>
  <si>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</si>
  <si>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</si>
  <si>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</si>
  <si>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</si>
  <si>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</si>
  <si>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</si>
  <si>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</si>
  <si>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</si>
  <si>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</si>
  <si>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</si>
  <si>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</si>
  <si>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</si>
  <si>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</si>
  <si>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</si>
  <si>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</si>
  <si>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</si>
  <si>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</si>
  <si>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</si>
  <si>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</si>
  <si>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</si>
  <si>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</si>
  <si>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</si>
  <si>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</si>
  <si>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</si>
  <si>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</si>
  <si>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</si>
  <si>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</si>
  <si>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</si>
  <si>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</si>
  <si>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</si>
  <si>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</si>
  <si>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</si>
  <si>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</si>
  <si>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</si>
  <si>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</si>
  <si>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</si>
  <si>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</si>
  <si>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</si>
  <si>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</si>
  <si>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</si>
  <si>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</si>
  <si>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</si>
  <si>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</si>
  <si>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</si>
  <si>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</si>
  <si>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</si>
  <si>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</si>
  <si>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</si>
  <si>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</si>
  <si>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</si>
  <si>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</si>
  <si>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</si>
  <si>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</si>
  <si>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</si>
  <si>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</si>
  <si>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</si>
  <si>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</si>
  <si>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</si>
  <si>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</si>
  <si>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</si>
  <si>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</si>
  <si>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</si>
  <si>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</si>
  <si>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</si>
  <si>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</si>
  <si>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</si>
  <si>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</si>
  <si>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</si>
  <si>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</si>
  <si>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</si>
  <si>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</si>
  <si>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</si>
  <si>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</si>
  <si>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</si>
  <si>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</si>
  <si>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</si>
  <si>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</si>
  <si>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</si>
  <si>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</si>
  <si>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</si>
  <si>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</si>
  <si>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</si>
  <si>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</si>
  <si>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</si>
  <si>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</si>
  <si>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</si>
  <si>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</si>
  <si>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</si>
  <si>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</si>
  <si>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</si>
  <si>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</si>
  <si>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</si>
  <si>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</si>
  <si>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</si>
  <si>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</si>
  <si>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</si>
  <si>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</si>
  <si>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</si>
  <si>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</si>
  <si>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</si>
  <si>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</si>
  <si>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</si>
  <si>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</si>
  <si>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</si>
  <si>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</si>
  <si>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</si>
  <si>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</si>
  <si>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</si>
  <si>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</si>
  <si>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</si>
  <si>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</si>
  <si>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</si>
  <si>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</si>
  <si>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</si>
  <si>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</si>
  <si>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</si>
  <si>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</si>
  <si>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</si>
  <si>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</si>
  <si>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</si>
  <si>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</si>
  <si>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</si>
  <si>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</si>
  <si>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</si>
  <si>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</si>
  <si>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</si>
  <si>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</si>
  <si>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</si>
  <si>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</si>
  <si>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</si>
  <si>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</si>
  <si>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</si>
  <si>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</si>
  <si>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</si>
  <si>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</si>
  <si>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</si>
  <si>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</si>
  <si>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</si>
  <si>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</si>
  <si>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</si>
  <si>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</si>
  <si>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</si>
  <si>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</si>
  <si>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</si>
  <si>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</si>
  <si>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</si>
  <si>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</si>
  <si>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</si>
  <si>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</si>
  <si>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</si>
  <si>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</si>
  <si>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</si>
  <si>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</si>
  <si>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</si>
  <si>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</si>
  <si>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</si>
  <si>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</si>
  <si>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</si>
  <si>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</si>
  <si>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</si>
  <si>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</si>
  <si>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</si>
  <si>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</si>
  <si>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</si>
  <si>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</si>
  <si>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</si>
  <si>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</si>
  <si>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</si>
  <si>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</si>
  <si>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</si>
  <si>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</si>
  <si>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</si>
  <si>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</si>
  <si>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</si>
  <si>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</si>
  <si>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</si>
  <si>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</si>
  <si>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</si>
  <si>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</si>
  <si>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</si>
  <si>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</si>
  <si>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</si>
  <si>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</si>
  <si>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</si>
  <si>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</si>
  <si>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</si>
  <si>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</si>
  <si>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</si>
  <si>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</si>
  <si>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</si>
  <si>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</si>
  <si>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</si>
  <si>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</si>
  <si>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</si>
  <si>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</si>
  <si>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</si>
  <si>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</si>
  <si>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</si>
  <si>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</si>
  <si>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</si>
  <si>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</si>
  <si>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</si>
  <si>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</si>
  <si>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</si>
  <si>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</si>
  <si>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</si>
  <si>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</si>
  <si>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</si>
  <si>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</si>
  <si>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</si>
  <si>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</si>
  <si>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</si>
  <si>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</si>
  <si>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</si>
  <si>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</si>
  <si>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</si>
  <si>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</si>
  <si>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</si>
  <si>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</si>
  <si>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</si>
  <si>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</si>
  <si>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</si>
  <si>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</si>
  <si>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</si>
  <si>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</si>
  <si>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</si>
  <si>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</si>
  <si>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</si>
  <si>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</si>
  <si>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</si>
  <si>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</si>
  <si>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</si>
  <si>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</si>
  <si>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</si>
  <si>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</si>
  <si>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</si>
  <si>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</si>
  <si>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</si>
  <si>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</si>
  <si>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</si>
  <si>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</si>
  <si>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</si>
  <si>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</si>
  <si>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</si>
  <si>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</si>
  <si>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</si>
  <si>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</si>
  <si>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</si>
  <si>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</si>
  <si>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</si>
  <si>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</si>
  <si>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</si>
  <si>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</si>
  <si>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</si>
  <si>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</si>
  <si>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</si>
  <si>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</si>
  <si>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</si>
  <si>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</si>
  <si>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</si>
  <si>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</si>
  <si>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</si>
  <si>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</si>
  <si>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</si>
  <si>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</si>
  <si>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</si>
  <si>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</si>
  <si>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</si>
  <si>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</si>
  <si>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</si>
  <si>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</si>
  <si>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</si>
  <si>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</si>
  <si>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</si>
  <si>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</si>
  <si>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</si>
  <si>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</si>
  <si>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</si>
  <si>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</si>
  <si>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</si>
  <si>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</si>
  <si>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</si>
  <si>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</si>
  <si>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</si>
  <si>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</si>
  <si>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</si>
  <si>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</si>
  <si>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</si>
  <si>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</si>
  <si>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</si>
  <si>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</si>
  <si>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</si>
  <si>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</si>
  <si>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</si>
  <si>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</si>
  <si>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</si>
  <si>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</si>
  <si>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</si>
  <si>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</si>
  <si>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</si>
  <si>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</si>
  <si>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</si>
  <si>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</si>
  <si>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</si>
  <si>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</si>
  <si>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</si>
  <si>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</si>
  <si>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</si>
  <si>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</si>
  <si>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</si>
  <si>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</si>
  <si>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</si>
  <si>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</si>
  <si>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</si>
  <si>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</si>
  <si>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</si>
  <si>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</si>
  <si>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</si>
  <si>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</si>
  <si>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</si>
  <si>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</si>
  <si>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</si>
  <si>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</si>
  <si>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</si>
  <si>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</si>
  <si>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</si>
  <si>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</si>
  <si>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</si>
  <si>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</si>
  <si>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</si>
  <si>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</si>
  <si>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</si>
  <si>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</si>
  <si>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</si>
  <si>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</si>
  <si>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</si>
  <si>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</si>
  <si>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</si>
  <si>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</si>
  <si>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</si>
  <si>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</si>
  <si>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</si>
  <si>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</si>
  <si>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</si>
  <si>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</si>
  <si>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</si>
  <si>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</si>
  <si>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</si>
  <si>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</si>
  <si>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</si>
  <si>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</si>
  <si>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</si>
  <si>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</si>
  <si>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</si>
  <si>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</si>
  <si>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</si>
  <si>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</si>
  <si>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</si>
  <si>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</si>
  <si>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</si>
  <si>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</si>
  <si>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</si>
  <si>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</si>
  <si>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</si>
  <si>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</si>
  <si>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</si>
  <si>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</si>
  <si>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</si>
  <si>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</si>
  <si>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</si>
  <si>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</si>
  <si>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</si>
  <si>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</si>
  <si>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</si>
  <si>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</si>
  <si>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</si>
  <si>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</si>
  <si>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</si>
  <si>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</si>
  <si>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</si>
  <si>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</si>
  <si>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</si>
  <si>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</si>
  <si>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</si>
  <si>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</si>
  <si>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</si>
  <si>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</si>
  <si>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</si>
  <si>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</si>
  <si>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</si>
  <si>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</si>
  <si>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</si>
  <si>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</si>
  <si>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</si>
  <si>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</si>
  <si>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</si>
  <si>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</si>
  <si>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</si>
  <si>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</si>
  <si>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</si>
  <si>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</si>
  <si>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</si>
  <si>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</si>
  <si>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</si>
  <si>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</si>
  <si>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</si>
  <si>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</si>
  <si>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</si>
  <si>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</si>
  <si>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</si>
  <si>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</si>
  <si>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</si>
  <si>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</si>
  <si>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</si>
  <si>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</si>
  <si>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</si>
  <si>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</si>
  <si>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</si>
  <si>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</si>
  <si>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</si>
  <si>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</si>
  <si>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</si>
  <si>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</si>
  <si>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</si>
  <si>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</si>
  <si>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</si>
  <si>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</si>
  <si>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</si>
  <si>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</si>
  <si>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</si>
  <si>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</si>
  <si>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</si>
  <si>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</si>
  <si>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</si>
  <si>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</si>
  <si>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</si>
  <si>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</si>
  <si>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</si>
  <si>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</si>
  <si>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</si>
  <si>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</si>
  <si>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</si>
  <si>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</si>
  <si>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</si>
  <si>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</si>
  <si>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</si>
  <si>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</si>
  <si>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</si>
  <si>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</si>
  <si>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</si>
  <si>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</si>
  <si>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</si>
  <si>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</si>
  <si>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</si>
  <si>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</si>
  <si>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</si>
  <si>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</si>
  <si>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</si>
  <si>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</si>
  <si>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</si>
  <si>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</si>
  <si>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</si>
  <si>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</si>
  <si>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</si>
  <si>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</si>
  <si>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</si>
  <si>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</si>
  <si>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</si>
  <si>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</si>
  <si>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</si>
  <si>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</si>
  <si>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</si>
  <si>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</si>
  <si>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</si>
  <si>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</si>
  <si>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</si>
  <si>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</si>
  <si>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</si>
  <si>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</si>
  <si>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</si>
  <si>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</si>
  <si>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</si>
  <si>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</si>
  <si>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</si>
  <si>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</si>
  <si>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</si>
  <si>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</si>
  <si>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</si>
  <si>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</si>
  <si>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</si>
  <si>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</si>
  <si>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</si>
  <si>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</si>
  <si>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</si>
  <si>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</si>
  <si>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</si>
  <si>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</si>
  <si>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</si>
  <si>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</si>
  <si>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</si>
  <si>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</si>
  <si>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</si>
  <si>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</si>
  <si>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</si>
  <si>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</si>
  <si>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</si>
  <si>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</si>
  <si>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</si>
  <si>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</si>
  <si>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</si>
  <si>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</si>
  <si>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</si>
  <si>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</si>
  <si>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</si>
  <si>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</si>
  <si>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</si>
  <si>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</si>
  <si>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</si>
  <si>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</si>
  <si>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</si>
  <si>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</si>
  <si>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</si>
  <si>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</si>
  <si>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</si>
  <si>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</si>
  <si>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</si>
  <si>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</si>
  <si>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</si>
  <si>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</si>
  <si>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</si>
  <si>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</si>
  <si>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</si>
  <si>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</si>
  <si>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</si>
  <si>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</si>
  <si>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</si>
  <si>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</si>
  <si>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</si>
  <si>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</si>
  <si>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</si>
  <si>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</si>
  <si>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</si>
  <si>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</si>
  <si>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</si>
  <si>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</si>
  <si>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</si>
  <si>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</si>
  <si>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</si>
  <si>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</si>
  <si>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</si>
  <si>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</si>
  <si>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</si>
  <si>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</si>
  <si>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</si>
  <si>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</si>
  <si>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</si>
  <si>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</si>
  <si>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</si>
  <si>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</si>
  <si>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</si>
  <si>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</si>
  <si>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</si>
  <si>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</si>
  <si>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</si>
  <si>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</si>
  <si>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</si>
  <si>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</si>
  <si>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</si>
  <si>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</si>
  <si>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</si>
  <si>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</si>
  <si>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</si>
  <si>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</si>
  <si>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</si>
  <si>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</si>
  <si>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</si>
  <si>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</si>
  <si>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</si>
  <si>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</si>
  <si>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</si>
  <si>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</si>
  <si>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</si>
  <si>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</si>
  <si>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</si>
  <si>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</si>
  <si>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</si>
  <si>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</si>
  <si>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</si>
  <si>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</si>
  <si>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</si>
  <si>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</si>
  <si>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</si>
  <si>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</si>
  <si>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</si>
  <si>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</si>
  <si>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</si>
  <si>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</si>
  <si>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</si>
  <si>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</si>
  <si>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</si>
  <si>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</si>
  <si>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</si>
  <si>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</si>
  <si>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</si>
  <si>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</si>
  <si>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</si>
  <si>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</si>
  <si>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</si>
  <si>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</si>
  <si>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</si>
  <si>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</si>
  <si>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</si>
  <si>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</si>
  <si>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</si>
  <si>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</si>
  <si>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</si>
  <si>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</si>
  <si>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</si>
  <si>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</si>
  <si>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</si>
  <si>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</si>
  <si>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</si>
  <si>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</si>
  <si>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</si>
  <si>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</si>
  <si>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</si>
  <si>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</si>
  <si>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</si>
  <si>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</si>
  <si>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</si>
  <si>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</si>
  <si>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</si>
  <si>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</si>
  <si>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</si>
  <si>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</si>
  <si>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</si>
  <si>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</si>
  <si>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</si>
  <si>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</si>
  <si>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</si>
  <si>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</si>
  <si>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</si>
  <si>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</si>
  <si>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</si>
  <si>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</si>
  <si>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</si>
  <si>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</si>
  <si>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</si>
  <si>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</si>
  <si>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</si>
  <si>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</si>
  <si>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</si>
  <si>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</si>
  <si>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</si>
  <si>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</si>
  <si>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</si>
  <si>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</si>
  <si>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</si>
  <si>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</si>
  <si>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</si>
  <si>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</si>
  <si>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</si>
  <si>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</si>
  <si>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</si>
  <si>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</si>
  <si>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</si>
  <si>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</si>
  <si>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</si>
  <si>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</si>
  <si>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</si>
  <si>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</si>
  <si>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</si>
  <si>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</si>
  <si>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</si>
  <si>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</si>
  <si>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</si>
  <si>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</si>
  <si>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</si>
  <si>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</si>
  <si>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</si>
  <si>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</si>
  <si>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</si>
  <si>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</si>
  <si>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</si>
  <si>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</si>
  <si>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</si>
  <si>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</si>
  <si>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</si>
  <si>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</si>
  <si>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</si>
  <si>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</si>
  <si>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</si>
  <si>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</si>
  <si>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</si>
  <si>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</si>
  <si>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</si>
  <si>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</si>
  <si>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</si>
  <si>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</si>
  <si>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</si>
  <si>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</si>
  <si>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</si>
  <si>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</si>
  <si>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</si>
  <si>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</si>
  <si>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</si>
  <si>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</si>
  <si>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</si>
  <si>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</si>
  <si>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</si>
  <si>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</si>
  <si>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</si>
  <si>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</si>
  <si>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</si>
  <si>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</si>
  <si>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</si>
  <si>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</si>
  <si>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</si>
  <si>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</si>
  <si>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</si>
  <si>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</si>
  <si>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</si>
  <si>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</si>
  <si>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</si>
  <si>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</si>
  <si>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</si>
  <si>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</si>
  <si>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</si>
  <si>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</si>
  <si>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</si>
  <si>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</si>
  <si>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</si>
  <si>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</si>
  <si>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</si>
  <si>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</si>
  <si>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</si>
  <si>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</si>
  <si>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</si>
  <si>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</si>
  <si>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</si>
  <si>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</si>
  <si>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</si>
  <si>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</si>
  <si>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</si>
  <si>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</si>
  <si>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</si>
  <si>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</si>
  <si>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</si>
  <si>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</si>
  <si>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</si>
  <si>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</si>
  <si>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</si>
  <si>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</si>
  <si>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</si>
  <si>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</si>
  <si>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</si>
  <si>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</si>
  <si>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</si>
  <si>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</si>
  <si>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</si>
  <si>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</si>
  <si>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</si>
  <si>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</si>
  <si>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</si>
  <si>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</si>
  <si>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</si>
  <si>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</si>
  <si>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</si>
  <si>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</si>
  <si>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</si>
  <si>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</si>
  <si>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</si>
  <si>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</si>
  <si>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</si>
  <si>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</si>
  <si>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</si>
  <si>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</si>
  <si>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</si>
  <si>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</si>
  <si>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</si>
  <si>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</si>
  <si>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</si>
  <si>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</si>
  <si>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</si>
  <si>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</si>
  <si>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</si>
  <si>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</si>
  <si>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</si>
  <si>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</si>
  <si>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</si>
  <si>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</si>
  <si>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</si>
  <si>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</si>
  <si>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</si>
  <si>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</si>
  <si>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</si>
  <si>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</si>
  <si>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</si>
  <si>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</si>
  <si>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</si>
  <si>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</si>
  <si>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</si>
  <si>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</si>
  <si>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</si>
  <si>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</si>
  <si>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</si>
  <si>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</si>
  <si>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</si>
  <si>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</si>
  <si>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</si>
  <si>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</si>
  <si>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</si>
  <si>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</si>
  <si>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</si>
  <si>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</si>
  <si>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</si>
  <si>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</si>
  <si>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</si>
  <si>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</si>
  <si>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</si>
  <si>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</si>
  <si>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</si>
  <si>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</si>
  <si>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</si>
  <si>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</si>
  <si>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</si>
  <si>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</si>
  <si>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</si>
  <si>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</si>
  <si>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</si>
  <si>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</si>
  <si>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</si>
  <si>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</si>
  <si>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</si>
  <si>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</si>
  <si>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</si>
  <si>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</si>
  <si>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</si>
  <si>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</si>
  <si>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</si>
  <si>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</si>
  <si>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</si>
  <si>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</si>
  <si>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</si>
  <si>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</si>
  <si>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</si>
  <si>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</si>
  <si>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</si>
  <si>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</si>
  <si>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</si>
  <si>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</si>
  <si>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</si>
  <si>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</si>
  <si>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</si>
  <si>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</si>
  <si>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</si>
  <si>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</si>
  <si>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</si>
  <si>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</si>
  <si>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</si>
  <si>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</si>
  <si>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</si>
  <si>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</si>
  <si>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</si>
  <si>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</si>
  <si>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</si>
  <si>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</si>
  <si>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</si>
  <si>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</si>
  <si>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</si>
  <si>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</si>
  <si>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</si>
  <si>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</si>
  <si>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</si>
  <si>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</si>
  <si>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</si>
  <si>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</si>
  <si>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</si>
  <si>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</si>
  <si>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</si>
  <si>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</si>
  <si>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</si>
  <si>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</si>
  <si>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</si>
  <si>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</si>
  <si>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</si>
  <si>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</si>
  <si>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</si>
  <si>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</si>
  <si>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</si>
  <si>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</si>
  <si>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</si>
  <si>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</si>
  <si>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</si>
  <si>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</si>
  <si>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</si>
  <si>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</si>
  <si>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</si>
  <si>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</si>
  <si>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</si>
  <si>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</si>
  <si>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</si>
  <si>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</si>
  <si>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</si>
  <si>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</si>
  <si>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</si>
  <si>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</si>
  <si>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</si>
  <si>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</si>
  <si>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</si>
  <si>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</si>
  <si>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</si>
  <si>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</si>
  <si>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</si>
  <si>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</si>
  <si>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</si>
  <si>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</si>
  <si>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</si>
  <si>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</si>
  <si>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</si>
  <si>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</si>
  <si>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</si>
  <si>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</si>
  <si>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</si>
  <si>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</si>
  <si>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</si>
  <si>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</si>
  <si>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</si>
  <si>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</si>
  <si>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</si>
  <si>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</si>
  <si>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</si>
  <si>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</si>
  <si>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</si>
  <si>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</si>
  <si>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</si>
  <si>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</si>
  <si>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</si>
  <si>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</si>
  <si>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</si>
  <si>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</si>
  <si>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</si>
  <si>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</si>
  <si>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</si>
  <si>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</si>
  <si>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</si>
  <si>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</si>
  <si>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</si>
  <si>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</si>
  <si>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</si>
  <si>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</si>
  <si>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</si>
  <si>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</si>
  <si>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</si>
  <si>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</si>
  <si>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</si>
  <si>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</si>
  <si>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</si>
  <si>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</si>
  <si>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</si>
  <si>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</si>
  <si>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</si>
  <si>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</si>
  <si>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</si>
  <si>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</si>
  <si>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</si>
  <si>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</si>
  <si>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</si>
  <si>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</si>
  <si>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</si>
  <si>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</si>
  <si>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</si>
  <si>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</si>
  <si>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</si>
  <si>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</si>
  <si>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</si>
  <si>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</si>
  <si>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</si>
  <si>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</si>
  <si>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</si>
  <si>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</si>
  <si>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</si>
  <si>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</si>
  <si>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</si>
  <si>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</si>
  <si>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</si>
  <si>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</si>
  <si>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</si>
  <si>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</si>
  <si>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</si>
  <si>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</si>
  <si>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</si>
  <si>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</si>
  <si>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</si>
  <si>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</si>
  <si>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</si>
  <si>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</si>
  <si>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</si>
  <si>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</si>
  <si>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</si>
  <si>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</si>
  <si>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</si>
  <si>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</si>
  <si>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</si>
  <si>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</si>
  <si>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</si>
  <si>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</si>
  <si>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</si>
  <si>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</si>
  <si>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</si>
  <si>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</si>
  <si>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</si>
  <si>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</si>
  <si>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</si>
  <si>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</si>
  <si>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</si>
  <si>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</si>
  <si>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</si>
  <si>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</si>
  <si>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</si>
  <si>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</si>
  <si>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</si>
  <si>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</si>
  <si>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</si>
  <si>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</si>
  <si>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</si>
  <si>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</si>
  <si>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</si>
  <si>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</si>
  <si>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</si>
  <si>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</si>
  <si>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</si>
  <si>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</si>
  <si>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</si>
  <si>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</si>
  <si>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</si>
  <si>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</si>
  <si>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</si>
  <si>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</si>
  <si>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</si>
  <si>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</si>
  <si>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</si>
  <si>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</si>
  <si>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</si>
  <si>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</si>
  <si>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</si>
  <si>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</si>
  <si>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</si>
  <si>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</si>
  <si>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</si>
  <si>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</si>
  <si>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</si>
  <si>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</si>
  <si>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</si>
  <si>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</si>
  <si>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</si>
  <si>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</si>
  <si>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</si>
  <si>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</si>
  <si>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</si>
  <si>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</si>
  <si>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</si>
  <si>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</si>
  <si>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</si>
  <si>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</si>
  <si>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</si>
  <si>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</si>
  <si>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</si>
  <si>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</si>
  <si>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</si>
  <si>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</si>
  <si>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</si>
  <si>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</si>
  <si>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</si>
  <si>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</si>
  <si>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</si>
  <si>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</si>
  <si>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</si>
  <si>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</si>
  <si>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</si>
  <si>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</si>
  <si>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</si>
  <si>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</si>
  <si>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</si>
  <si>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</si>
  <si>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</si>
  <si>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</si>
  <si>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</si>
  <si>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</si>
  <si>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</si>
  <si>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</si>
  <si>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</si>
  <si>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</si>
  <si>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</si>
  <si>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</si>
  <si>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</si>
  <si>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</si>
  <si>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</si>
  <si>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</si>
  <si>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</si>
  <si>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</si>
  <si>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</si>
  <si>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</si>
  <si>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</si>
  <si>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</si>
  <si>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</si>
  <si>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</si>
  <si>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</si>
  <si>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</si>
  <si>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</si>
  <si>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</si>
  <si>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</si>
  <si>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</si>
  <si>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</si>
  <si>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</si>
  <si>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</si>
  <si>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</si>
  <si>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</si>
  <si>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</si>
  <si>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</si>
  <si>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</si>
  <si>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</si>
  <si>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</si>
  <si>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</si>
  <si>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</si>
  <si>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</si>
  <si>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</si>
  <si>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</si>
  <si>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</si>
  <si>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</si>
  <si>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</si>
  <si>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</si>
  <si>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</si>
  <si>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</si>
  <si>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</si>
  <si>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</si>
  <si>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</si>
  <si>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</si>
  <si>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</si>
  <si>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</si>
  <si>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</si>
  <si>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</si>
  <si>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</si>
  <si>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</si>
  <si>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</si>
  <si>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</si>
  <si>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</si>
  <si>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</si>
  <si>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</si>
  <si>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</si>
  <si>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</si>
  <si>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</si>
  <si>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</si>
  <si>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</si>
  <si>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</si>
  <si>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</si>
  <si>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</si>
  <si>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</si>
  <si>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</si>
  <si>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</si>
  <si>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</si>
  <si>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</si>
  <si>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</si>
  <si>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</si>
  <si>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</si>
  <si>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</si>
  <si>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</si>
  <si>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</si>
  <si>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</si>
  <si>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</si>
  <si>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</si>
  <si>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</si>
  <si>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</si>
  <si>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</si>
  <si>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</si>
  <si>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</si>
  <si>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</si>
  <si>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</si>
  <si>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</si>
  <si>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</si>
  <si>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</si>
  <si>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</si>
  <si>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</si>
  <si>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</si>
  <si>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</si>
  <si>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</si>
  <si>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</si>
  <si>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</si>
  <si>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</si>
  <si>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</si>
  <si>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</si>
  <si>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</si>
  <si>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</si>
  <si>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</si>
  <si>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</si>
  <si>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</si>
  <si>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</si>
  <si>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</si>
  <si>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</si>
  <si>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</si>
  <si>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</si>
  <si>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</si>
  <si>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</si>
  <si>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</si>
  <si>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</si>
  <si>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</si>
  <si>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</si>
  <si>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</si>
  <si>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</si>
  <si>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</si>
  <si>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</si>
  <si>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</si>
  <si>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</si>
  <si>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</si>
  <si>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</si>
  <si>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</si>
  <si>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</si>
  <si>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</si>
  <si>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</si>
  <si>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</si>
  <si>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</si>
  <si>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</si>
  <si>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</si>
  <si>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</si>
  <si>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</si>
  <si>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</si>
  <si>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</si>
  <si>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</si>
  <si>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</si>
  <si>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</si>
  <si>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</si>
  <si>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</si>
  <si>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</si>
  <si>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</si>
  <si>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</si>
  <si>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</si>
  <si>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</si>
  <si>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</si>
  <si>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</si>
  <si>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</si>
  <si>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</si>
  <si>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</si>
  <si>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</si>
  <si>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</si>
  <si>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</si>
  <si>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</si>
  <si>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</si>
  <si>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</si>
  <si>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</si>
  <si>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</si>
  <si>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</si>
  <si>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</si>
  <si>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</si>
  <si>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</si>
  <si>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</si>
  <si>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</si>
  <si>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</si>
  <si>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</si>
  <si>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</si>
  <si>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</si>
  <si>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</si>
  <si>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</si>
  <si>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</si>
  <si>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</si>
  <si>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</si>
  <si>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</si>
  <si>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</si>
  <si>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</si>
  <si>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</si>
  <si>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</si>
  <si>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</si>
  <si>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</si>
  <si>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</si>
  <si>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</si>
  <si>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</si>
  <si>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</si>
  <si>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</si>
  <si>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</si>
  <si>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</si>
  <si>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</si>
  <si>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</si>
  <si>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</si>
  <si>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</si>
  <si>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</si>
  <si>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</si>
  <si>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</si>
  <si>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</si>
  <si>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</si>
  <si>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</si>
  <si>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</si>
  <si>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</si>
  <si>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</si>
  <si>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</si>
  <si>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</si>
  <si>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</si>
  <si>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</si>
  <si>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</si>
  <si>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</si>
  <si>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</si>
  <si>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</si>
  <si>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</si>
  <si>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</si>
  <si>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</si>
  <si>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</si>
  <si>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</si>
  <si>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</si>
  <si>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</si>
  <si>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</si>
  <si>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</si>
  <si>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</si>
  <si>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</si>
  <si>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</si>
  <si>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</si>
  <si>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</si>
  <si>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</si>
  <si>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</si>
  <si>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</si>
  <si>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</si>
  <si>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</si>
  <si>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</si>
  <si>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</si>
  <si>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</si>
  <si>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</si>
  <si>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</si>
  <si>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</si>
  <si>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</si>
  <si>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</si>
  <si>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</si>
  <si>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</si>
  <si>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</si>
  <si>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</si>
  <si>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</si>
  <si>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</si>
  <si>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</si>
  <si>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</si>
  <si>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</si>
  <si>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</si>
  <si>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</si>
  <si>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</si>
  <si>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</si>
  <si>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</si>
  <si>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</si>
  <si>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</si>
  <si>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</si>
  <si>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</si>
  <si>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</si>
  <si>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</si>
  <si>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</si>
  <si>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</si>
  <si>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</si>
  <si>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</si>
  <si>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</si>
  <si>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</si>
  <si>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</si>
  <si>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</si>
  <si>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</si>
  <si>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</si>
  <si>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</si>
  <si>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</si>
  <si>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</si>
  <si>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</si>
  <si>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</si>
  <si>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</si>
  <si>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</si>
  <si>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</si>
  <si>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</si>
  <si>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</si>
  <si>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</si>
  <si>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</si>
  <si>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</si>
  <si>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</si>
  <si>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</si>
  <si>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</si>
  <si>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</si>
  <si>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</si>
  <si>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</si>
  <si>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</si>
  <si>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</si>
  <si>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</si>
  <si>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</si>
  <si>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</si>
  <si>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</si>
  <si>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</si>
  <si>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</si>
  <si>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</si>
  <si>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</si>
  <si>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</si>
  <si>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</si>
  <si>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</si>
  <si>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</si>
  <si>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</si>
  <si>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</si>
  <si>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</si>
  <si>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</si>
  <si>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</si>
  <si>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</si>
  <si>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</si>
  <si>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</si>
  <si>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</si>
  <si>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</si>
  <si>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</si>
  <si>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</si>
  <si>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</si>
  <si>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</si>
  <si>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</si>
  <si>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</si>
  <si>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</si>
  <si>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</si>
  <si>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</si>
  <si>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</si>
  <si>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</si>
  <si>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</si>
  <si>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</si>
  <si>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</si>
  <si>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</si>
  <si>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</si>
  <si>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</si>
  <si>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</si>
  <si>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</si>
  <si>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</si>
  <si>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</si>
  <si>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</si>
  <si>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</si>
  <si>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</si>
  <si>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</si>
  <si>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</si>
  <si>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</si>
  <si>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</si>
  <si>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</si>
  <si>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</si>
  <si>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</si>
  <si>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</si>
  <si>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</si>
  <si>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</si>
  <si>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</si>
  <si>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</si>
  <si>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</si>
  <si>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</si>
  <si>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</si>
  <si>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</si>
  <si>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</si>
  <si>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</si>
  <si>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</si>
  <si>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</si>
  <si>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</si>
  <si>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</si>
  <si>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</si>
  <si>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</si>
  <si>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</si>
  <si>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</si>
  <si>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</si>
  <si>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</si>
  <si>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</si>
  <si>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</si>
  <si>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</si>
  <si>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</si>
  <si>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</si>
  <si>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</si>
  <si>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</si>
  <si>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</si>
  <si>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</si>
  <si>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</si>
  <si>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</si>
  <si>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</si>
  <si>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</si>
  <si>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</si>
  <si>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</si>
  <si>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</si>
  <si>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</si>
  <si>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</si>
  <si>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</si>
  <si>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</si>
  <si>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</si>
  <si>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</si>
  <si>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</si>
  <si>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</si>
  <si>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</si>
  <si>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</si>
  <si>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</si>
  <si>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</si>
  <si>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</si>
  <si>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</si>
  <si>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</si>
  <si>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</si>
  <si>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</si>
  <si>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</si>
  <si>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</si>
  <si>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</si>
  <si>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</si>
  <si>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</si>
  <si>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</si>
  <si>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</si>
  <si>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</si>
  <si>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</si>
  <si>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</si>
  <si>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</si>
  <si>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</si>
  <si>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</si>
  <si>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</si>
  <si>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</si>
  <si>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</si>
  <si>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</si>
  <si>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</si>
  <si>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</si>
  <si>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</si>
  <si>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</si>
  <si>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</si>
  <si>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</si>
  <si>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</si>
  <si>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</si>
  <si>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</si>
  <si>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</si>
  <si>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</si>
  <si>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</si>
  <si>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</si>
  <si>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</si>
  <si>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</si>
  <si>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</si>
  <si>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</si>
  <si>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</si>
  <si>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</si>
  <si>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</si>
  <si>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</si>
  <si>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</si>
  <si>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</si>
  <si>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</si>
  <si>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</si>
  <si>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</si>
  <si>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</si>
  <si>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</si>
  <si>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</si>
  <si>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</si>
  <si>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</si>
  <si>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</si>
  <si>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</si>
  <si>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</si>
  <si>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</si>
  <si>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</si>
  <si>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</si>
  <si>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</si>
  <si>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</si>
  <si>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</si>
  <si>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</si>
  <si>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</si>
  <si>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</si>
  <si>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</si>
  <si>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</si>
  <si>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</si>
  <si>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</si>
  <si>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</si>
  <si>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</si>
  <si>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</si>
  <si>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</si>
  <si>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</si>
  <si>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</si>
  <si>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</si>
  <si>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</si>
  <si>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</si>
  <si>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</si>
  <si>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</si>
  <si>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</si>
  <si>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</si>
  <si>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</si>
  <si>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</si>
  <si>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</si>
  <si>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</si>
  <si>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</si>
  <si>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</si>
  <si>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</si>
  <si>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</si>
  <si>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</si>
  <si>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</si>
  <si>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</si>
  <si>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</si>
  <si>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</si>
  <si>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</si>
  <si>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</si>
  <si>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</si>
  <si>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</si>
  <si>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</si>
  <si>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</si>
  <si>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</si>
  <si>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</si>
  <si>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</si>
  <si>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</si>
  <si>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</si>
  <si>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</si>
  <si>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</si>
  <si>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</si>
  <si>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</si>
  <si>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</si>
  <si>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</si>
  <si>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</si>
  <si>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</si>
  <si>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</si>
  <si>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</si>
  <si>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</si>
  <si>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</si>
  <si>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</si>
  <si>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</si>
  <si>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</si>
  <si>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</si>
  <si>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</si>
  <si>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</si>
  <si>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</si>
  <si>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</si>
  <si>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</si>
  <si>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</si>
  <si>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</si>
  <si>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</si>
  <si>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</si>
  <si>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</si>
  <si>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</si>
  <si>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</si>
  <si>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</si>
  <si>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</si>
  <si>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</si>
  <si>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</si>
  <si>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</si>
  <si>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</si>
  <si>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</si>
  <si>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</si>
  <si>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</si>
  <si>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</si>
  <si>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</si>
  <si>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</si>
  <si>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</si>
  <si>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</si>
  <si>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</si>
  <si>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</si>
  <si>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</si>
  <si>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</si>
  <si>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</si>
  <si>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</si>
  <si>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</si>
  <si>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</si>
  <si>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</si>
  <si>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</si>
  <si>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</si>
  <si>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</si>
  <si>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</si>
  <si>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</si>
  <si>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</si>
  <si>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</si>
  <si>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</si>
  <si>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</si>
  <si>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</si>
  <si>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</si>
  <si>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</si>
  <si>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</si>
  <si>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</si>
  <si>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</si>
  <si>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</si>
  <si>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</si>
  <si>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</si>
  <si>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</si>
  <si>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</si>
  <si>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</si>
  <si>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</si>
  <si>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</si>
  <si>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</si>
  <si>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</si>
  <si>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</si>
  <si>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</si>
  <si>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</si>
  <si>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</si>
  <si>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</si>
  <si>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</si>
  <si>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</si>
  <si>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</si>
  <si>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</si>
  <si>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</si>
  <si>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</si>
  <si>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</si>
  <si>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</si>
  <si>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</si>
  <si>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</si>
  <si>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</si>
  <si>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</si>
  <si>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</si>
  <si>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</si>
  <si>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</si>
  <si>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</si>
  <si>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</si>
  <si>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</si>
  <si>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</si>
  <si>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</si>
  <si>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</si>
  <si>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</si>
  <si>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</si>
  <si>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</si>
  <si>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</si>
  <si>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</si>
  <si>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</si>
  <si>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</si>
  <si>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</si>
  <si>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</si>
  <si>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</si>
  <si>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</si>
  <si>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</si>
  <si>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</si>
  <si>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</si>
  <si>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</si>
  <si>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</si>
  <si>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</si>
  <si>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</si>
  <si>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</si>
  <si>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</si>
  <si>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</si>
  <si>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</si>
  <si>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</si>
  <si>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</si>
  <si>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</si>
  <si>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</si>
  <si>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</si>
  <si>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</si>
  <si>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</si>
  <si>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</si>
  <si>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</si>
  <si>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</si>
  <si>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</si>
  <si>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</si>
  <si>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</si>
  <si>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</si>
  <si>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</si>
  <si>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</si>
  <si>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</si>
  <si>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</si>
  <si>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</si>
  <si>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</si>
  <si>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</si>
  <si>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</si>
  <si>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</si>
  <si>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</si>
  <si>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</si>
  <si>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</si>
  <si>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</si>
  <si>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</si>
  <si>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</si>
  <si>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</si>
  <si>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</si>
  <si>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</si>
  <si>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</si>
  <si>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</si>
  <si>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</si>
  <si>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</si>
  <si>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</si>
  <si>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</si>
  <si>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</si>
  <si>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</si>
  <si>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</si>
  <si>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</si>
  <si>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</si>
  <si>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</si>
  <si>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</si>
  <si>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</si>
  <si>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</si>
  <si>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</si>
  <si>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</si>
  <si>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</si>
  <si>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</si>
  <si>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</si>
  <si>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</si>
  <si>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</si>
  <si>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</si>
  <si>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</si>
  <si>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</si>
  <si>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</si>
  <si>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</si>
  <si>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</si>
  <si>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</si>
  <si>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</si>
  <si>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</si>
  <si>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</si>
  <si>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</si>
  <si>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</si>
  <si>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</si>
  <si>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</si>
  <si>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</si>
  <si>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</si>
  <si>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</si>
  <si>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</si>
  <si>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</si>
  <si>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</si>
  <si>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</si>
  <si>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</si>
  <si>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</si>
  <si>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</si>
  <si>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</si>
  <si>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</si>
  <si>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</si>
  <si>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</si>
  <si>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</si>
  <si>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</si>
  <si>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</si>
  <si>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</si>
  <si>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</si>
  <si>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</si>
  <si>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</si>
  <si>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</si>
  <si>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</si>
  <si>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</si>
  <si>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</si>
  <si>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</si>
  <si>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</si>
  <si>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</si>
  <si>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</si>
  <si>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</si>
  <si>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</si>
  <si>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</si>
  <si>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</si>
  <si>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</si>
  <si>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</si>
  <si>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</si>
  <si>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</si>
  <si>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</si>
  <si>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</si>
  <si>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</si>
  <si>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</si>
  <si>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</si>
  <si>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</si>
  <si>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</si>
  <si>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</si>
  <si>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</si>
  <si>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</si>
  <si>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</si>
  <si>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</si>
  <si>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</si>
  <si>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</si>
  <si>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</si>
  <si>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</si>
  <si>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</si>
  <si>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</si>
  <si>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</si>
  <si>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</si>
  <si>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</si>
  <si>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</si>
  <si>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</si>
  <si>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</si>
  <si>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</si>
  <si>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</si>
  <si>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</si>
  <si>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</si>
  <si>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</si>
  <si>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</si>
  <si>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</si>
  <si>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</si>
  <si>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</si>
  <si>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</si>
  <si>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</si>
  <si>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</si>
  <si>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</si>
  <si>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</si>
  <si>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</si>
  <si>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</si>
  <si>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</si>
  <si>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</si>
  <si>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</si>
  <si>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</si>
  <si>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</si>
  <si>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</si>
  <si>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</si>
  <si>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</si>
  <si>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</si>
  <si>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</si>
  <si>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</si>
  <si>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</si>
  <si>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</si>
  <si>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</si>
  <si>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</si>
  <si>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</si>
  <si>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</si>
  <si>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</si>
  <si>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</si>
  <si>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</si>
  <si>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</si>
  <si>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</si>
  <si>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</si>
  <si>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</si>
  <si>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</si>
  <si>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</si>
  <si>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</si>
  <si>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</si>
  <si>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</si>
  <si>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</si>
  <si>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</si>
  <si>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</si>
  <si>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</si>
  <si>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</si>
  <si>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</si>
  <si>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</si>
  <si>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</si>
  <si>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</si>
  <si>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</si>
  <si>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</si>
  <si>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</si>
  <si>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</si>
  <si>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</si>
  <si>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</si>
  <si>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</si>
  <si>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</si>
  <si>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</si>
  <si>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</si>
  <si>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</si>
  <si>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</si>
  <si>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</si>
  <si>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</si>
  <si>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</si>
  <si>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</si>
  <si>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</si>
  <si>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</si>
  <si>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</si>
  <si>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</si>
  <si>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</si>
  <si>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</si>
  <si>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</si>
  <si>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</si>
  <si>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</si>
  <si>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</si>
  <si>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</si>
  <si>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</si>
  <si>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</si>
  <si>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</si>
  <si>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</si>
  <si>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</si>
  <si>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</si>
  <si>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</si>
  <si>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</si>
  <si>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</si>
  <si>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</si>
  <si>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</si>
  <si>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</si>
  <si>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</si>
  <si>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</si>
  <si>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</si>
  <si>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</si>
  <si>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</si>
  <si>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</si>
  <si>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</si>
  <si>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</si>
  <si>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</si>
  <si>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</si>
  <si>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</si>
  <si>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</si>
  <si>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</si>
  <si>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</si>
  <si>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</si>
  <si>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</si>
  <si>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</si>
  <si>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</si>
  <si>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</si>
  <si>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</si>
  <si>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</si>
  <si>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</si>
  <si>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</si>
  <si>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</si>
  <si>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</si>
  <si>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</si>
  <si>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</si>
  <si>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</si>
  <si>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</si>
  <si>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</si>
  <si>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</si>
  <si>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</si>
  <si>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</si>
  <si>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</si>
  <si>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</si>
  <si>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</si>
  <si>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</si>
  <si>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</si>
  <si>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</si>
  <si>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</si>
  <si>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</si>
  <si>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</si>
  <si>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</si>
  <si>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</si>
  <si>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</si>
  <si>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</si>
  <si>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</si>
  <si>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</si>
  <si>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</si>
  <si>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</si>
  <si>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</si>
  <si>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</si>
  <si>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</si>
  <si>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</si>
  <si>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</si>
  <si>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</si>
  <si>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</si>
  <si>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</si>
  <si>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</si>
  <si>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</si>
  <si>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</si>
  <si>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</si>
  <si>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</si>
  <si>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</si>
  <si>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</si>
  <si>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</si>
  <si>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</si>
  <si>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</si>
  <si>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</si>
  <si>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</si>
  <si>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</si>
  <si>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</si>
  <si>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</si>
  <si>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</si>
  <si>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</si>
  <si>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</si>
  <si>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</si>
  <si>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</si>
  <si>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</si>
  <si>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</si>
  <si>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</si>
  <si>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</si>
  <si>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</si>
  <si>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</si>
  <si>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</si>
  <si>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</si>
  <si>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</si>
  <si>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</si>
  <si>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</si>
  <si>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</si>
  <si>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</si>
  <si>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</si>
  <si>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</si>
  <si>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</si>
  <si>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</si>
  <si>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</si>
  <si>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</si>
  <si>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</si>
  <si>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</si>
  <si>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</si>
  <si>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</si>
  <si>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</si>
  <si>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</si>
  <si>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</si>
  <si>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</si>
  <si>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</si>
  <si>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</si>
  <si>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</si>
  <si>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</si>
  <si>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</si>
  <si>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</si>
  <si>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</si>
  <si>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</si>
  <si>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</si>
  <si>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</si>
  <si>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</si>
  <si>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</si>
  <si>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</si>
  <si>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</si>
  <si>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</si>
  <si>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</si>
  <si>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</si>
  <si>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</si>
  <si>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</si>
  <si>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</si>
  <si>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</si>
  <si>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</si>
  <si>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</si>
  <si>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</si>
  <si>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</si>
  <si>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</si>
  <si>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</si>
  <si>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</si>
  <si>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</si>
  <si>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</si>
  <si>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</si>
  <si>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</si>
  <si>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</si>
  <si>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</si>
  <si>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</si>
  <si>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</si>
  <si>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</si>
  <si>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</si>
  <si>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</si>
  <si>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</si>
  <si>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</si>
  <si>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</si>
  <si>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</si>
  <si>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</si>
  <si>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</si>
  <si>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</si>
  <si>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</si>
  <si>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</si>
  <si>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</si>
  <si>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</si>
  <si>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</si>
  <si>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</si>
  <si>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</si>
  <si>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</si>
  <si>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</si>
  <si>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</si>
  <si>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</si>
  <si>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</si>
  <si>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</si>
  <si>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</si>
  <si>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</si>
  <si>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</si>
  <si>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</si>
  <si>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</si>
  <si>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</si>
  <si>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</si>
  <si>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</si>
  <si>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</si>
  <si>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</si>
  <si>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</si>
  <si>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</si>
  <si>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</si>
  <si>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</si>
  <si>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</si>
  <si>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</si>
  <si>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</si>
  <si>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</si>
  <si>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</si>
  <si>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</si>
  <si>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</si>
  <si>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</si>
  <si>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</si>
  <si>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</si>
  <si>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</si>
  <si>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</si>
  <si>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</si>
  <si>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</si>
  <si>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</si>
  <si>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</si>
  <si>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</si>
  <si>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</si>
  <si>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</si>
  <si>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</si>
  <si>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</si>
  <si>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</si>
  <si>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</si>
  <si>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</si>
  <si>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</si>
  <si>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</si>
  <si>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</si>
  <si>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</si>
  <si>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</si>
  <si>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</si>
  <si>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</si>
  <si>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</si>
  <si>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</si>
  <si>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</si>
  <si>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</si>
  <si>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</si>
  <si>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</si>
  <si>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</si>
  <si>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</si>
  <si>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</si>
  <si>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</si>
  <si>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</si>
  <si>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</si>
  <si>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</si>
  <si>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</si>
  <si>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</si>
  <si>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</si>
  <si>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</si>
  <si>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</si>
  <si>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</si>
  <si>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</si>
  <si>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</si>
  <si>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</si>
  <si>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</si>
  <si>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</si>
  <si>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</si>
  <si>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</si>
  <si>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</si>
  <si>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</si>
  <si>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</si>
  <si>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</si>
  <si>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</si>
  <si>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</si>
  <si>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</si>
  <si>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</si>
  <si>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</si>
  <si>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</si>
  <si>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</si>
  <si>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</si>
  <si>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</si>
  <si>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</si>
  <si>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</si>
  <si>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</si>
  <si>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</si>
  <si>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</si>
  <si>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</si>
  <si>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</si>
  <si>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</si>
  <si>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</si>
  <si>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</si>
  <si>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</si>
  <si>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</si>
  <si>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</si>
  <si>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</si>
  <si>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</si>
  <si>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</si>
  <si>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</si>
  <si>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</si>
  <si>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</si>
  <si>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</si>
  <si>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</si>
  <si>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</si>
  <si>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</si>
  <si>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</si>
  <si>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</si>
  <si>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</si>
  <si>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</si>
  <si>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</si>
  <si>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</si>
  <si>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</si>
  <si>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</si>
  <si>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</si>
  <si>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</si>
  <si>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</si>
  <si>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</si>
  <si>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</si>
  <si>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</si>
  <si>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</si>
  <si>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</si>
  <si>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</si>
  <si>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</si>
  <si>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</si>
  <si>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</si>
  <si>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</si>
  <si>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</si>
  <si>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</si>
  <si>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</si>
  <si>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</si>
  <si>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</si>
  <si>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</si>
  <si>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</si>
  <si>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</si>
  <si>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</si>
  <si>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</si>
  <si>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</si>
  <si>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</si>
  <si>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</si>
  <si>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</si>
  <si>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</si>
  <si>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</si>
  <si>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</si>
  <si>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</si>
  <si>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</si>
  <si>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</si>
  <si>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</si>
  <si>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</si>
  <si>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</si>
  <si>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</si>
  <si>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</si>
  <si>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</si>
  <si>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</si>
  <si>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</si>
  <si>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</si>
  <si>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</si>
  <si>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</si>
  <si>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</si>
  <si>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</si>
  <si>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</si>
  <si>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</si>
  <si>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</si>
  <si>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</si>
  <si>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</si>
  <si>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</si>
  <si>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</si>
  <si>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</si>
  <si>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</si>
  <si>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</si>
  <si>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</si>
  <si>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</si>
  <si>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</si>
  <si>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</si>
  <si>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</si>
  <si>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</si>
  <si>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</si>
  <si>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</si>
  <si>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</si>
  <si>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</si>
  <si>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</si>
  <si>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</si>
  <si>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</si>
  <si>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</si>
  <si>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</si>
  <si>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</si>
  <si>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</si>
  <si>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</si>
  <si>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</si>
  <si>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</si>
  <si>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</si>
  <si>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</si>
  <si>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</si>
  <si>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</si>
  <si>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</si>
  <si>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</si>
  <si>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</si>
  <si>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</si>
  <si>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</si>
  <si>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</si>
  <si>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</si>
  <si>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</si>
  <si>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</si>
  <si>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</si>
  <si>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</si>
  <si>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</si>
  <si>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</si>
  <si>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</si>
  <si>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</si>
  <si>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</si>
  <si>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</si>
  <si>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</si>
  <si>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</si>
  <si>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</si>
  <si>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</si>
  <si>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</si>
  <si>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</si>
  <si>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</si>
  <si>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</si>
  <si>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</si>
  <si>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</si>
  <si>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</si>
  <si>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</si>
  <si>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</si>
  <si>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</si>
  <si>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</si>
  <si>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</si>
  <si>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</si>
  <si>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</si>
  <si>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</si>
  <si>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</si>
  <si>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</si>
  <si>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</si>
  <si>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</si>
  <si>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</si>
  <si>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</si>
  <si>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</si>
  <si>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</si>
  <si>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</si>
  <si>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</si>
  <si>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</si>
  <si>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</si>
  <si>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</si>
  <si>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</si>
  <si>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</si>
  <si>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</si>
  <si>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</si>
  <si>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</si>
  <si>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</si>
  <si>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</si>
  <si>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</si>
  <si>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</si>
  <si>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</si>
  <si>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</si>
  <si>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</si>
  <si>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</si>
  <si>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</si>
  <si>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</si>
  <si>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</si>
  <si>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</si>
  <si>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</si>
  <si>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</si>
  <si>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</si>
  <si>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</si>
  <si>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</si>
  <si>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</si>
  <si>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</si>
  <si>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</si>
  <si>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</si>
  <si>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</si>
  <si>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</si>
  <si>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</si>
  <si>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</si>
  <si>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</si>
  <si>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</si>
  <si>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</si>
  <si>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</si>
  <si>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</si>
  <si>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</si>
  <si>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</si>
  <si>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</si>
  <si>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</si>
  <si>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</si>
  <si>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</si>
  <si>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</si>
  <si>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</si>
  <si>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</si>
  <si>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</si>
  <si>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</si>
  <si>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</si>
  <si>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</si>
  <si>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</si>
  <si>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</si>
  <si>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</si>
  <si>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</si>
  <si>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</si>
  <si>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</si>
  <si>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</si>
  <si>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</si>
  <si>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</si>
  <si>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</si>
  <si>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</si>
  <si>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</si>
  <si>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</si>
  <si>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</si>
  <si>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</si>
  <si>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</si>
  <si>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</si>
  <si>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</si>
  <si>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</si>
  <si>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</si>
  <si>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</si>
  <si>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</si>
  <si>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</si>
  <si>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</si>
  <si>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</si>
  <si>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</si>
  <si>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</si>
  <si>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</si>
  <si>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</si>
  <si>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</si>
  <si>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</si>
  <si>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</si>
  <si>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</si>
  <si>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</si>
  <si>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</si>
  <si>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</si>
  <si>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</si>
  <si>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</si>
  <si>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</si>
  <si>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</si>
  <si>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</si>
  <si>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</si>
  <si>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</si>
  <si>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</si>
  <si>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</si>
  <si>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</si>
  <si>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</si>
  <si>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</si>
  <si>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</si>
  <si>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</si>
  <si>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</si>
  <si>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</si>
  <si>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</si>
  <si>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</si>
  <si>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</si>
  <si>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</si>
  <si>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</si>
  <si>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</si>
  <si>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</si>
  <si>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</si>
  <si>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</si>
  <si>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</si>
  <si>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</si>
  <si>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</si>
  <si>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</si>
  <si>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</si>
  <si>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</si>
  <si>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</si>
  <si>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</si>
  <si>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</si>
  <si>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</si>
  <si>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</si>
  <si>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</si>
  <si>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</si>
  <si>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</si>
  <si>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</si>
  <si>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</si>
  <si>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</si>
  <si>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</si>
  <si>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</si>
  <si>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</si>
  <si>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</si>
  <si>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</si>
  <si>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</si>
  <si>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</si>
  <si>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</si>
  <si>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</si>
  <si>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</si>
  <si>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</si>
  <si>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</si>
  <si>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</si>
  <si>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</si>
  <si>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</si>
  <si>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</si>
  <si>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</si>
  <si>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</si>
  <si>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</si>
  <si>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</si>
  <si>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</si>
  <si>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</si>
  <si>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</si>
  <si>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</si>
  <si>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</si>
  <si>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</si>
  <si>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</si>
  <si>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</si>
  <si>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</si>
  <si>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</si>
  <si>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</si>
  <si>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</si>
  <si>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</si>
  <si>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</si>
  <si>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</si>
  <si>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</si>
  <si>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</si>
  <si>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</si>
  <si>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</si>
  <si>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</si>
  <si>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</si>
  <si>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</si>
  <si>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</si>
  <si>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</si>
  <si>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</si>
  <si>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</si>
  <si>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</si>
  <si>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</si>
  <si>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</si>
  <si>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</si>
  <si>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</si>
  <si>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</si>
  <si>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</si>
  <si>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</si>
  <si>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</si>
  <si>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</si>
  <si>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</si>
  <si>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</si>
  <si>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</si>
  <si>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</si>
  <si>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</si>
  <si>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</si>
  <si>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</si>
  <si>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</si>
  <si>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</si>
  <si>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</si>
  <si>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</si>
  <si>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</si>
  <si>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</si>
  <si>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</si>
  <si>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</si>
  <si>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</si>
  <si>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</si>
  <si>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</si>
  <si>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</si>
  <si>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</si>
  <si>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</si>
  <si>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</si>
  <si>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</si>
  <si>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</si>
  <si>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</si>
  <si>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</si>
  <si>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</si>
  <si>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</si>
  <si>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</si>
  <si>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</si>
  <si>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</si>
  <si>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</si>
  <si>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</si>
  <si>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</si>
  <si>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</si>
  <si>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</si>
  <si>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</si>
  <si>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</si>
  <si>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</si>
  <si>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</si>
  <si>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</si>
  <si>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</si>
  <si>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</si>
  <si>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</si>
  <si>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</si>
  <si>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</si>
  <si>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</si>
  <si>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</si>
  <si>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</si>
  <si>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</si>
  <si>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</si>
  <si>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</si>
  <si>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</si>
  <si>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</si>
  <si>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</si>
  <si>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</si>
  <si>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</si>
  <si>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</si>
  <si>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</si>
  <si>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</si>
  <si>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</si>
  <si>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</si>
  <si>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</si>
  <si>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</si>
  <si>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</si>
  <si>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</si>
  <si>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</si>
  <si>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</si>
  <si>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</si>
  <si>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</si>
  <si>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</si>
  <si>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</si>
  <si>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</si>
  <si>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</si>
  <si>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</si>
  <si>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</si>
  <si>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</si>
  <si>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</si>
  <si>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</si>
  <si>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</si>
  <si>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</si>
  <si>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</si>
  <si>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</si>
  <si>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</si>
  <si>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</si>
  <si>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</si>
  <si>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</si>
  <si>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</si>
  <si>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</si>
  <si>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</si>
  <si>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</si>
  <si>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</si>
  <si>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</si>
  <si>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</si>
  <si>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</si>
  <si>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</si>
  <si>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</si>
  <si>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</si>
  <si>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</si>
  <si>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</si>
  <si>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</si>
  <si>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</si>
  <si>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</si>
  <si>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</si>
  <si>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</si>
  <si>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</si>
  <si>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</si>
  <si>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</si>
  <si>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</si>
  <si>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</si>
  <si>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</si>
  <si>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</si>
  <si>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</si>
  <si>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</si>
  <si>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</si>
  <si>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</si>
  <si>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</si>
  <si>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</si>
  <si>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</si>
  <si>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</si>
  <si>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</si>
  <si>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</si>
  <si>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</si>
  <si>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</si>
  <si>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</si>
  <si>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</si>
  <si>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</si>
  <si>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</si>
  <si>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</si>
  <si>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</si>
  <si>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</si>
  <si>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</si>
  <si>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</si>
  <si>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</si>
  <si>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</si>
  <si>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</si>
  <si>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</si>
  <si>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</si>
  <si>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</si>
  <si>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</si>
  <si>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</si>
  <si>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</si>
  <si>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</si>
  <si>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</si>
  <si>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</si>
  <si>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</si>
  <si>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</si>
  <si>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</si>
  <si>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</si>
  <si>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</si>
  <si>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</si>
  <si>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</si>
  <si>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</si>
  <si>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</si>
  <si>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</si>
  <si>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</si>
  <si>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</si>
  <si>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</si>
  <si>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</si>
  <si>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</si>
  <si>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</si>
  <si>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</si>
  <si>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</si>
  <si>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</si>
  <si>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</si>
  <si>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</si>
  <si>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</si>
  <si>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</si>
  <si>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</si>
  <si>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</si>
  <si>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</si>
  <si>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</si>
  <si>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</si>
  <si>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</si>
  <si>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</si>
  <si>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</si>
  <si>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</si>
  <si>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</si>
  <si>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</si>
  <si>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</si>
  <si>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</si>
  <si>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</si>
  <si>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</si>
  <si>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</si>
  <si>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</si>
  <si>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</si>
  <si>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</si>
  <si>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</si>
  <si>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</si>
  <si>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</si>
  <si>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</si>
  <si>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</si>
  <si>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</si>
  <si>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</si>
  <si>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</si>
  <si>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</si>
  <si>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</si>
  <si>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</si>
  <si>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</si>
  <si>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</si>
  <si>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</si>
  <si>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</si>
  <si>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</si>
  <si>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</si>
  <si>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</si>
  <si>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</si>
  <si>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</si>
  <si>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</si>
  <si>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</si>
  <si>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</si>
  <si>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</si>
  <si>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</si>
  <si>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</si>
  <si>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</si>
  <si>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</si>
  <si>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</si>
  <si>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</si>
  <si>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</si>
  <si>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</si>
  <si>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</si>
  <si>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</si>
  <si>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</si>
  <si>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</si>
  <si>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</si>
  <si>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</si>
  <si>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</si>
  <si>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</si>
  <si>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</si>
  <si>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</si>
  <si>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</si>
  <si>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</si>
  <si>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</si>
  <si>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</si>
  <si>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</si>
  <si>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</si>
  <si>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</si>
  <si>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</si>
  <si>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</si>
  <si>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</si>
  <si>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</si>
  <si>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</si>
  <si>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</si>
  <si>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</si>
  <si>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</si>
  <si>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</si>
  <si>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</si>
  <si>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</si>
  <si>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</si>
  <si>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</si>
  <si>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</si>
  <si>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</si>
  <si>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</si>
  <si>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</si>
  <si>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</si>
  <si>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</si>
  <si>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</si>
  <si>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</si>
  <si>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</si>
  <si>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</si>
  <si>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</si>
  <si>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</si>
  <si>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</si>
  <si>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</si>
  <si>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</si>
  <si>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</si>
  <si>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</si>
  <si>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</si>
  <si>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</si>
  <si>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</si>
  <si>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</si>
  <si>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</si>
  <si>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</si>
  <si>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</si>
  <si>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</si>
  <si>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</si>
  <si>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</si>
  <si>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</si>
  <si>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</si>
  <si>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</si>
  <si>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</si>
  <si>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</si>
  <si>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</si>
  <si>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</si>
  <si>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</si>
  <si>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</si>
  <si>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</si>
  <si>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</si>
  <si>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</si>
  <si>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</si>
  <si>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</si>
  <si>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</si>
  <si>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</si>
  <si>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</si>
  <si>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</si>
  <si>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</si>
  <si>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</si>
  <si>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</si>
  <si>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</si>
  <si>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</si>
  <si>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</si>
  <si>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</si>
  <si>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</si>
  <si>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</si>
  <si>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</si>
  <si>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</si>
  <si>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</si>
  <si>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</si>
  <si>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</si>
  <si>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</si>
  <si>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</si>
  <si>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</si>
  <si>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</si>
  <si>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</si>
  <si>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</si>
  <si>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</si>
  <si>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</si>
  <si>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</si>
  <si>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</si>
  <si>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</si>
  <si>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</si>
  <si>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</si>
  <si>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</si>
  <si>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</si>
  <si>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</si>
  <si>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</si>
  <si>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</si>
  <si>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</si>
  <si>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</si>
  <si>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</si>
  <si>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</si>
  <si>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</si>
  <si>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</si>
  <si>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</si>
  <si>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</si>
  <si>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</si>
  <si>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</si>
  <si>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</si>
  <si>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</si>
  <si>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</si>
  <si>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</si>
  <si>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</si>
  <si>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</si>
  <si>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</si>
  <si>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</si>
  <si>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</si>
  <si>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</si>
  <si>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</si>
  <si>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</si>
  <si>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</si>
  <si>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</si>
  <si>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</si>
  <si>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</si>
  <si>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</si>
  <si>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</si>
  <si>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</si>
  <si>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</si>
  <si>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</si>
  <si>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</si>
  <si>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</si>
  <si>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</si>
  <si>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</si>
  <si>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</si>
  <si>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</si>
  <si>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</si>
  <si>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</si>
  <si>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</si>
  <si>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</si>
  <si>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</si>
  <si>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</si>
  <si>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</si>
  <si>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</si>
  <si>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</si>
  <si>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</si>
  <si>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</si>
  <si>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</si>
  <si>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</si>
  <si>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</si>
  <si>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</si>
  <si>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</si>
  <si>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</si>
  <si>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</si>
  <si>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</si>
  <si>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</si>
  <si>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</si>
  <si>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</si>
  <si>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</si>
  <si>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</si>
  <si>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</si>
  <si>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</si>
  <si>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</si>
  <si>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</si>
  <si>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</si>
  <si>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</si>
  <si>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</si>
  <si>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</si>
  <si>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</si>
  <si>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</si>
  <si>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</si>
  <si>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</si>
  <si>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</si>
  <si>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</si>
  <si>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</si>
  <si>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</si>
  <si>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</si>
  <si>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</si>
  <si>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</si>
  <si>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</si>
  <si>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</si>
  <si>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</si>
  <si>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</si>
  <si>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</si>
  <si>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</si>
  <si>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</si>
  <si>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</si>
  <si>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</si>
  <si>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</si>
  <si>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</si>
  <si>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</si>
  <si>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</si>
  <si>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</si>
  <si>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</si>
  <si>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</si>
  <si>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</si>
  <si>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</si>
  <si>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</si>
  <si>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</si>
  <si>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</si>
  <si>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</si>
  <si>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</si>
  <si>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</si>
  <si>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</si>
  <si>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</si>
  <si>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</si>
  <si>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</si>
  <si>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</si>
  <si>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</si>
  <si>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</si>
  <si>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</si>
  <si>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</si>
  <si>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</si>
  <si>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</si>
  <si>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</si>
  <si>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</si>
  <si>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</si>
  <si>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</si>
  <si>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</si>
  <si>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</si>
  <si>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</si>
  <si>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</si>
  <si>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</si>
  <si>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</si>
  <si>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</si>
  <si>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</si>
  <si>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</si>
  <si>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</si>
  <si>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</si>
  <si>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</si>
  <si>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</si>
  <si>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</si>
  <si>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</si>
  <si>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</si>
  <si>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</si>
  <si>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</si>
  <si>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</si>
  <si>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</si>
  <si>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</si>
  <si>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</si>
  <si>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</si>
  <si>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</si>
  <si>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</si>
  <si>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</si>
  <si>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</si>
  <si>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</si>
  <si>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</si>
  <si>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</si>
  <si>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</si>
  <si>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</si>
  <si>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</si>
  <si>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</si>
  <si>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</si>
  <si>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</si>
  <si>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</si>
  <si>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</si>
  <si>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</si>
  <si>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</si>
  <si>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</si>
  <si>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</si>
  <si>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</si>
  <si>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</si>
  <si>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</si>
  <si>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</si>
  <si>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</si>
  <si>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</si>
  <si>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</si>
  <si>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</si>
  <si>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</si>
  <si>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</si>
  <si>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</si>
  <si>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</si>
  <si>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</si>
  <si>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</si>
  <si>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</si>
  <si>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</si>
  <si>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</si>
  <si>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</si>
  <si>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</si>
  <si>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</si>
  <si>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</si>
  <si>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</si>
  <si>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</si>
  <si>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</si>
  <si>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</si>
  <si>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</si>
  <si>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</si>
  <si>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</si>
  <si>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</si>
  <si>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</si>
  <si>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</si>
  <si>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</si>
  <si>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</si>
  <si>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</si>
  <si>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</si>
  <si>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</si>
  <si>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</si>
  <si>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</si>
  <si>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</si>
  <si>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</si>
  <si>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</si>
  <si>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</si>
  <si>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</si>
  <si>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</si>
  <si>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</si>
  <si>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</si>
  <si>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</si>
  <si>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</si>
  <si>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</si>
  <si>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</si>
  <si>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</si>
  <si>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</si>
  <si>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</si>
  <si>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</si>
  <si>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</si>
  <si>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</si>
  <si>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</si>
  <si>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</si>
  <si>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</si>
  <si>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</si>
  <si>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</si>
  <si>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</si>
  <si>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</si>
  <si>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</si>
  <si>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</si>
  <si>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</si>
  <si>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</si>
  <si>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</si>
  <si>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</si>
  <si>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</si>
  <si>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</si>
  <si>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</si>
  <si>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</si>
  <si>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</si>
  <si>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</si>
  <si>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</si>
  <si>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</si>
  <si>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</si>
  <si>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</si>
  <si>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</si>
  <si>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</si>
  <si>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</si>
  <si>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</si>
  <si>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</si>
  <si>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</si>
  <si>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</si>
  <si>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</si>
  <si>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</si>
  <si>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</si>
  <si>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</si>
  <si>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</si>
  <si>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</si>
  <si>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</si>
  <si>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</si>
  <si>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</si>
  <si>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</si>
  <si>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</si>
  <si>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</si>
  <si>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</si>
  <si>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</si>
  <si>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</si>
  <si>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</si>
  <si>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</si>
  <si>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</si>
  <si>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</si>
  <si>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</si>
  <si>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</si>
  <si>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</si>
  <si>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</si>
  <si>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</si>
  <si>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</si>
  <si>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</si>
  <si>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</si>
  <si>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</si>
  <si>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</si>
  <si>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</si>
  <si>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</si>
  <si>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</si>
  <si>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</si>
  <si>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</si>
  <si>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</si>
  <si>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</si>
  <si>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</si>
  <si>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</si>
  <si>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</si>
  <si>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</si>
  <si>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</si>
  <si>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</si>
  <si>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</si>
  <si>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</si>
  <si>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</si>
  <si>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</si>
  <si>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</si>
  <si>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</si>
  <si>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</si>
  <si>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</si>
  <si>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</si>
  <si>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</si>
  <si>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</si>
  <si>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</si>
  <si>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</si>
  <si>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</si>
  <si>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</si>
  <si>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</si>
  <si>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</si>
  <si>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</si>
  <si>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</si>
  <si>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</si>
  <si>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</si>
  <si>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</si>
  <si>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</si>
  <si>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</si>
  <si>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</si>
  <si>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</si>
  <si>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</si>
  <si>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</si>
  <si>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</si>
  <si>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</si>
  <si>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</si>
  <si>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</si>
  <si>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</si>
  <si>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</si>
  <si>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</si>
  <si>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</si>
  <si>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</si>
  <si>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</si>
  <si>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</si>
  <si>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</si>
  <si>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</si>
  <si>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</si>
  <si>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</si>
  <si>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</si>
  <si>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</si>
  <si>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</si>
  <si>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</si>
  <si>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</si>
  <si>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</si>
  <si>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</si>
  <si>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</si>
  <si>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</si>
  <si>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</si>
  <si>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</si>
  <si>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</si>
  <si>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</si>
  <si>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</si>
  <si>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</si>
  <si>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</si>
  <si>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</si>
  <si>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</si>
  <si>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</si>
  <si>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</si>
  <si>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</si>
  <si>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</si>
  <si>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</si>
  <si>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</si>
  <si>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</si>
  <si>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</si>
  <si>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</si>
  <si>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</si>
  <si>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</si>
  <si>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</si>
  <si>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</si>
  <si>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</si>
  <si>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</si>
  <si>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</si>
  <si>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</si>
  <si>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</si>
  <si>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</si>
  <si>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</si>
  <si>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</si>
  <si>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</si>
  <si>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</si>
  <si>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</si>
  <si>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</si>
  <si>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</si>
  <si>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</si>
  <si>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</si>
  <si>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</si>
  <si>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</si>
  <si>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</si>
  <si>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</si>
  <si>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</si>
  <si>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</si>
  <si>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</si>
  <si>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</si>
  <si>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</si>
  <si>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</si>
  <si>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</si>
  <si>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</si>
  <si>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</si>
  <si>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</si>
  <si>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</si>
  <si>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</si>
  <si>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</si>
  <si>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</si>
  <si>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</si>
  <si>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</si>
  <si>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</si>
  <si>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</si>
  <si>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</si>
  <si>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</si>
  <si>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</si>
  <si>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</si>
  <si>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</si>
  <si>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</si>
  <si>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</si>
  <si>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</si>
  <si>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</si>
  <si>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</si>
  <si>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</si>
  <si>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</si>
  <si>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</si>
  <si>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</si>
  <si>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</si>
  <si>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</si>
  <si>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</si>
  <si>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</si>
  <si>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</si>
  <si>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</si>
  <si>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</si>
  <si>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</si>
  <si>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</si>
  <si>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</si>
  <si>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</si>
  <si>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</si>
  <si>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</si>
  <si>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</si>
  <si>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</si>
  <si>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</si>
  <si>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</si>
  <si>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</si>
  <si>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</si>
  <si>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</si>
  <si>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</si>
  <si>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</si>
  <si>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</si>
  <si>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</si>
  <si>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</si>
  <si>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</si>
  <si>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</si>
  <si>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</si>
  <si>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</si>
  <si>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</si>
  <si>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</si>
  <si>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</si>
  <si>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</si>
  <si>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</si>
  <si>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</si>
  <si>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</si>
  <si>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</si>
  <si>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</si>
  <si>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</si>
  <si>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</si>
  <si>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</si>
  <si>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</si>
  <si>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</si>
  <si>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</si>
  <si>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</si>
  <si>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</si>
  <si>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</si>
  <si>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</si>
  <si>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</si>
  <si>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</si>
  <si>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</si>
  <si>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</si>
  <si>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</si>
  <si>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</si>
  <si>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</si>
  <si>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</si>
  <si>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</si>
  <si>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</si>
  <si>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</si>
  <si>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</si>
  <si>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</si>
  <si>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</si>
  <si>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</si>
  <si>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</si>
  <si>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</si>
  <si>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</si>
  <si>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</si>
  <si>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</si>
  <si>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</si>
  <si>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</si>
  <si>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</si>
  <si>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</si>
  <si>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</si>
  <si>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</si>
  <si>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</si>
  <si>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</si>
  <si>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</si>
  <si>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</si>
  <si>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</si>
  <si>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</si>
  <si>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</si>
  <si>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</si>
  <si>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</si>
  <si>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</si>
  <si>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</si>
  <si>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</si>
  <si>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</si>
  <si>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</si>
  <si>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</si>
  <si>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</si>
  <si>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</si>
  <si>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</si>
  <si>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</si>
  <si>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</si>
  <si>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</si>
  <si>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</si>
  <si>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</si>
  <si>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</si>
  <si>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</si>
  <si>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</si>
  <si>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</si>
  <si>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</si>
  <si>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</si>
  <si>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</si>
  <si>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</si>
  <si>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</si>
  <si>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</si>
  <si>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</si>
  <si>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</si>
  <si>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</si>
  <si>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</si>
  <si>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</si>
  <si>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</si>
  <si>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</si>
  <si>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</si>
  <si>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</si>
  <si>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</si>
  <si>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</si>
  <si>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</si>
  <si>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</si>
  <si>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</si>
  <si>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</si>
  <si>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</si>
  <si>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</si>
  <si>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</si>
  <si>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</si>
  <si>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</si>
  <si>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</si>
  <si>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</si>
  <si>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</si>
  <si>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</si>
  <si>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</si>
  <si>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</si>
  <si>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</si>
  <si>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</si>
  <si>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</si>
  <si>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</si>
  <si>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</si>
  <si>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</si>
  <si>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</si>
  <si>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</si>
  <si>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</si>
  <si>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</si>
  <si>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</si>
  <si>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</si>
  <si>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</si>
  <si>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</si>
  <si>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</si>
  <si>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</si>
  <si>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</si>
  <si>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</si>
  <si>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</si>
  <si>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</si>
  <si>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</si>
  <si>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</si>
  <si>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</si>
  <si>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</si>
  <si>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</si>
  <si>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</si>
  <si>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</si>
  <si>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</si>
  <si>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</si>
  <si>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</si>
  <si>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</si>
  <si>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</si>
  <si>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</si>
  <si>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</si>
  <si>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</si>
  <si>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</si>
  <si>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</si>
  <si>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</si>
  <si>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</si>
  <si>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</si>
  <si>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</si>
  <si>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</si>
  <si>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</si>
  <si>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</si>
  <si>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</si>
  <si>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</si>
  <si>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</si>
  <si>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</si>
  <si>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</si>
  <si>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</si>
  <si>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</si>
  <si>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</si>
  <si>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</si>
  <si>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</si>
  <si>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</si>
  <si>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</si>
  <si>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</si>
  <si>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</si>
  <si>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</si>
  <si>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</si>
  <si>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</si>
  <si>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</si>
  <si>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</si>
  <si>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</si>
  <si>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</si>
  <si>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</si>
  <si>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</si>
  <si>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</si>
  <si>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</si>
  <si>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</si>
  <si>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</si>
  <si>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</si>
  <si>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</si>
  <si>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</si>
  <si>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</si>
  <si>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</si>
  <si>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</si>
  <si>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</si>
  <si>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</si>
  <si>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</si>
  <si>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</si>
  <si>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</si>
  <si>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</si>
  <si>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</si>
  <si>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</si>
  <si>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</si>
  <si>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</si>
  <si>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</si>
  <si>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</si>
  <si>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</si>
  <si>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</si>
  <si>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</si>
  <si>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</si>
  <si>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</si>
  <si>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</si>
  <si>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</si>
  <si>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</si>
  <si>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</si>
  <si>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</si>
  <si>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</si>
  <si>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</si>
  <si>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</si>
  <si>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</si>
  <si>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</si>
  <si>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</si>
  <si>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</si>
  <si>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</si>
  <si>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</si>
  <si>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</si>
  <si>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</si>
  <si>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</si>
  <si>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</si>
  <si>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</si>
  <si>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</si>
  <si>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</si>
  <si>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</si>
  <si>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</si>
  <si>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</si>
  <si>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</si>
  <si>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</si>
  <si>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</si>
  <si>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</si>
  <si>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</si>
  <si>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</si>
  <si>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</si>
  <si>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</si>
  <si>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</si>
  <si>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</si>
  <si>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</si>
  <si>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</si>
  <si>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</si>
  <si>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</si>
  <si>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</si>
  <si>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</si>
  <si>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</si>
  <si>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</si>
  <si>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</si>
  <si>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</si>
  <si>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</si>
  <si>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</si>
  <si>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</si>
  <si>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</si>
  <si>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</si>
  <si>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</si>
  <si>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</si>
  <si>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</si>
  <si>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</si>
  <si>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</si>
  <si>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</si>
  <si>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</si>
  <si>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</si>
  <si>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</si>
  <si>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</si>
  <si>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</si>
  <si>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</si>
  <si>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</si>
  <si>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</si>
  <si>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</si>
  <si>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</si>
  <si>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</si>
  <si>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</si>
  <si>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</si>
  <si>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</si>
  <si>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</si>
  <si>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</si>
  <si>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</si>
  <si>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</si>
  <si>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</si>
  <si>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</si>
  <si>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</si>
  <si>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</si>
  <si>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</si>
  <si>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</si>
  <si>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</si>
  <si>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</si>
  <si>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</si>
  <si>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</si>
  <si>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</si>
  <si>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</si>
  <si>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</si>
  <si>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</si>
  <si>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</si>
  <si>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</si>
  <si>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</si>
  <si>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</si>
  <si>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</si>
  <si>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</si>
  <si>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</si>
  <si>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</si>
  <si>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</si>
  <si>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</si>
  <si>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</si>
  <si>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</si>
  <si>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</si>
  <si>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</si>
  <si>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</si>
  <si>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</si>
  <si>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</si>
  <si>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</si>
  <si>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</si>
  <si>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</si>
  <si>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</si>
  <si>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</si>
  <si>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</si>
  <si>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</si>
  <si>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</si>
  <si>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</si>
  <si>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</si>
  <si>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</si>
  <si>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</si>
  <si>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</si>
  <si>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</si>
  <si>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</si>
  <si>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</si>
  <si>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</si>
  <si>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</si>
  <si>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</si>
  <si>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</si>
  <si>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</si>
  <si>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</si>
  <si>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</si>
  <si>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</si>
  <si>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</si>
  <si>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</si>
  <si>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</si>
  <si>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</si>
  <si>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</si>
  <si>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</si>
  <si>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</si>
  <si>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</si>
  <si>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</si>
  <si>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</si>
  <si>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</si>
  <si>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</si>
  <si>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</si>
  <si>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</si>
  <si>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</si>
  <si>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</si>
  <si>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</si>
  <si>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</si>
  <si>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</si>
  <si>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</si>
  <si>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</si>
  <si>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</si>
  <si>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</si>
  <si>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</si>
  <si>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</si>
  <si>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</si>
  <si>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</si>
  <si>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</si>
  <si>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</si>
  <si>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</si>
  <si>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</si>
  <si>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</si>
  <si>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</si>
  <si>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</si>
  <si>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</si>
  <si>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</si>
  <si>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</si>
  <si>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</si>
  <si>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</si>
  <si>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</si>
  <si>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</si>
  <si>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</si>
  <si>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</si>
  <si>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</si>
  <si>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</si>
  <si>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</si>
  <si>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</si>
  <si>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</si>
  <si>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</si>
  <si>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</si>
  <si>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</si>
  <si>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</si>
  <si>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</si>
  <si>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</si>
  <si>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</si>
  <si>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</si>
  <si>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</si>
  <si>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</si>
  <si>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</si>
  <si>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</si>
  <si>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</si>
  <si>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</si>
  <si>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</si>
  <si>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</si>
  <si>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</si>
  <si>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</si>
  <si>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</si>
  <si>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</si>
  <si>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</si>
  <si>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</si>
  <si>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</si>
  <si>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</si>
  <si>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</si>
  <si>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</si>
  <si>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</si>
  <si>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</si>
  <si>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</si>
  <si>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</si>
  <si>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</si>
  <si>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</si>
  <si>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</si>
  <si>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</si>
  <si>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</si>
  <si>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</si>
  <si>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</si>
  <si>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</si>
  <si>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</si>
  <si>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</si>
  <si>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</si>
  <si>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</si>
  <si>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</si>
  <si>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</si>
  <si>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</si>
  <si>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</si>
  <si>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</si>
  <si>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</si>
  <si>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</si>
  <si>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</si>
  <si>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</si>
  <si>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</si>
  <si>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</si>
  <si>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</si>
  <si>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</si>
  <si>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</si>
  <si>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</si>
  <si>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</si>
  <si>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</si>
  <si>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</si>
  <si>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</si>
  <si>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</si>
  <si>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</si>
  <si>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</si>
  <si>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</si>
  <si>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</si>
  <si>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</si>
  <si>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</si>
  <si>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</si>
  <si>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</si>
  <si>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</si>
  <si>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</si>
  <si>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</si>
  <si>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</si>
  <si>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</si>
  <si>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</si>
  <si>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</si>
  <si>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</si>
  <si>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</si>
  <si>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</si>
  <si>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</si>
  <si>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</si>
  <si>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</si>
  <si>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</si>
  <si>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</si>
  <si>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</si>
  <si>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</si>
  <si>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</si>
  <si>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</si>
  <si>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</si>
  <si>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</si>
  <si>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</si>
  <si>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</si>
  <si>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</si>
  <si>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</si>
  <si>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</si>
  <si>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</si>
  <si>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</si>
  <si>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</si>
  <si>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</si>
  <si>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</si>
  <si>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</si>
  <si>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</si>
  <si>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</si>
  <si>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</si>
  <si>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</si>
  <si>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</si>
  <si>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</si>
  <si>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</si>
  <si>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</si>
  <si>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</si>
  <si>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</si>
  <si>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</si>
  <si>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</si>
  <si>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</si>
  <si>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</si>
  <si>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</si>
  <si>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</si>
  <si>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</si>
  <si>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</si>
  <si>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</si>
  <si>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</si>
  <si>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</si>
  <si>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</si>
  <si>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</si>
  <si>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</si>
  <si>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</si>
  <si>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</si>
  <si>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</si>
  <si>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</si>
  <si>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</si>
  <si>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</si>
  <si>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</si>
  <si>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</si>
  <si>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</si>
  <si>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</si>
  <si>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</si>
  <si>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</si>
  <si>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</si>
  <si>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</si>
  <si>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</si>
  <si>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</si>
  <si>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</si>
  <si>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</si>
  <si>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</si>
  <si>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</si>
  <si>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</si>
  <si>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</si>
  <si>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</si>
  <si>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</si>
  <si>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</si>
  <si>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</si>
  <si>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</si>
  <si>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</si>
  <si>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</si>
  <si>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</si>
  <si>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</si>
  <si>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</si>
  <si>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</si>
  <si>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</si>
  <si>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</si>
  <si>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</si>
  <si>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</si>
  <si>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</si>
  <si>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</si>
  <si>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</si>
  <si>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</si>
  <si>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</si>
  <si>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</si>
  <si>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</si>
  <si>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</si>
  <si>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</si>
  <si>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</si>
  <si>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</si>
  <si>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</si>
  <si>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</si>
  <si>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</si>
  <si>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</si>
  <si>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</si>
  <si>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</si>
  <si>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</si>
  <si>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</si>
  <si>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</si>
  <si>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</si>
  <si>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</si>
  <si>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</si>
  <si>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</si>
  <si>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</si>
  <si>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</si>
  <si>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</si>
  <si>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</si>
  <si>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</si>
  <si>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</si>
  <si>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</si>
  <si>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</si>
  <si>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</si>
  <si>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</si>
  <si>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</si>
  <si>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</si>
  <si>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</si>
  <si>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</si>
  <si>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</si>
  <si>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</si>
  <si>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</si>
  <si>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</si>
  <si>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</si>
  <si>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</si>
  <si>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</si>
  <si>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</si>
  <si>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</si>
  <si>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</si>
  <si>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</si>
  <si>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</si>
  <si>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</si>
  <si>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</si>
  <si>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</si>
  <si>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</si>
  <si>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</si>
  <si>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</si>
  <si>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</si>
  <si>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</si>
  <si>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</si>
  <si>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</si>
  <si>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</si>
  <si>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</si>
  <si>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</si>
  <si>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</si>
  <si>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</si>
  <si>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</si>
  <si>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</si>
  <si>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</si>
  <si>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</si>
  <si>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</si>
  <si>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</si>
  <si>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</si>
  <si>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</si>
  <si>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</si>
  <si>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</si>
  <si>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</si>
  <si>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</si>
  <si>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</si>
  <si>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</si>
  <si>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</si>
  <si>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</si>
  <si>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</si>
  <si>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</si>
  <si>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</si>
  <si>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</si>
  <si>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</si>
  <si>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</si>
  <si>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</si>
  <si>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</si>
  <si>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</si>
  <si>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</si>
  <si>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</si>
  <si>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</si>
  <si>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</si>
  <si>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</si>
  <si>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</si>
  <si>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</si>
  <si>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</si>
  <si>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</si>
  <si>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</si>
  <si>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</si>
  <si>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</si>
  <si>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</si>
  <si>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</si>
  <si>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</si>
  <si>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</si>
  <si>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</si>
  <si>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</si>
  <si>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</si>
  <si>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</si>
  <si>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</si>
  <si>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</si>
  <si>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</si>
  <si>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</si>
  <si>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</si>
  <si>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</si>
  <si>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</si>
  <si>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</si>
  <si>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</si>
  <si>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</si>
  <si>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</si>
  <si>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</si>
  <si>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</si>
  <si>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</si>
  <si>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</si>
  <si>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</si>
  <si>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</si>
  <si>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</si>
  <si>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</si>
  <si>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</si>
  <si>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</si>
  <si>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</si>
  <si>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</si>
  <si>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</si>
  <si>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</si>
  <si>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</si>
  <si>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</si>
  <si>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</si>
  <si>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</si>
  <si>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</si>
  <si>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</si>
  <si>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</si>
  <si>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</si>
  <si>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</si>
  <si>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</si>
  <si>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</si>
  <si>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</si>
  <si>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</si>
  <si>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</si>
  <si>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</si>
  <si>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</si>
  <si>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</si>
  <si>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</si>
  <si>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</si>
  <si>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</si>
  <si>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</si>
  <si>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</si>
  <si>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</si>
  <si>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</si>
  <si>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</si>
  <si>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</si>
  <si>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</si>
  <si>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</si>
  <si>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</si>
  <si>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</si>
  <si>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</si>
  <si>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</si>
  <si>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</si>
  <si>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</si>
  <si>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</si>
  <si>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</si>
  <si>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</si>
  <si>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</si>
  <si>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</si>
  <si>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</si>
  <si>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</si>
  <si>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</si>
  <si>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</si>
  <si>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</si>
  <si>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</si>
  <si>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</si>
  <si>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</si>
  <si>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</si>
  <si>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</si>
  <si>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</si>
  <si>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</si>
  <si>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</si>
  <si>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</si>
  <si>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</si>
  <si>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</si>
  <si>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</si>
  <si>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</si>
  <si>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</si>
  <si>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</si>
  <si>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</si>
  <si>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</si>
  <si>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</si>
  <si>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</si>
  <si>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</si>
  <si>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</si>
  <si>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</si>
  <si>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</si>
  <si>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</si>
  <si>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</si>
  <si>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</si>
  <si>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</si>
  <si>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</si>
  <si>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</si>
  <si>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</si>
  <si>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</si>
  <si>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</si>
  <si>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</si>
  <si>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</si>
  <si>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</si>
  <si>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</si>
  <si>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</si>
  <si>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</si>
  <si>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</si>
  <si>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</si>
  <si>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</si>
  <si>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</si>
  <si>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</si>
  <si>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</si>
  <si>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</si>
  <si>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</si>
  <si>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</si>
  <si>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</si>
  <si>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</si>
  <si>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</si>
  <si>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</si>
  <si>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</si>
  <si>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</si>
  <si>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</si>
  <si>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</si>
  <si>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</si>
  <si>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</si>
  <si>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</si>
  <si>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</si>
  <si>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</si>
  <si>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</si>
  <si>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</si>
  <si>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</si>
  <si>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</si>
  <si>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</si>
  <si>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</si>
  <si>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</si>
  <si>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</si>
  <si>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</si>
  <si>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</si>
  <si>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</si>
  <si>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</si>
  <si>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</si>
  <si>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</si>
  <si>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</si>
  <si>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</si>
  <si>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</si>
  <si>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</si>
  <si>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</si>
  <si>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</si>
  <si>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</si>
  <si>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</si>
  <si>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</si>
  <si>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</si>
  <si>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</si>
  <si>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</si>
  <si>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</si>
  <si>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</si>
  <si>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</si>
  <si>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</si>
  <si>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</si>
  <si>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</si>
  <si>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</si>
  <si>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</si>
  <si>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</si>
  <si>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</si>
  <si>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</si>
  <si>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</si>
  <si>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</si>
  <si>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</si>
  <si>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</si>
  <si>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</si>
  <si>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</si>
  <si>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</si>
  <si>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</si>
  <si>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</si>
  <si>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</si>
  <si>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</si>
  <si>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</si>
  <si>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</si>
  <si>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</si>
  <si>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</si>
  <si>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</si>
  <si>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</si>
  <si>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</si>
  <si>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</si>
  <si>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</si>
  <si>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</si>
  <si>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</si>
  <si>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</si>
  <si>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</si>
  <si>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</si>
  <si>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</si>
  <si>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</si>
  <si>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</si>
  <si>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</si>
  <si>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</si>
  <si>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</si>
  <si>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</si>
  <si>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</si>
  <si>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</si>
  <si>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</si>
  <si>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</si>
  <si>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</si>
  <si>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</si>
  <si>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</si>
  <si>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</si>
  <si>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</si>
  <si>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</si>
  <si>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</si>
  <si>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</si>
  <si>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</si>
  <si>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</si>
  <si>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</si>
  <si>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</si>
  <si>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</si>
  <si>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</si>
  <si>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</si>
  <si>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</si>
  <si>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</si>
  <si>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</si>
  <si>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</si>
  <si>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</si>
  <si>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</si>
  <si>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</si>
  <si>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</si>
  <si>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</si>
  <si>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</si>
  <si>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</si>
  <si>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</si>
  <si>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</si>
  <si>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</si>
  <si>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</si>
  <si>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</si>
  <si>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</si>
  <si>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</si>
  <si>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</si>
  <si>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</si>
  <si>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</si>
  <si>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</si>
  <si>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</si>
  <si>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</si>
  <si>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</si>
  <si>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</si>
  <si>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</si>
  <si>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</si>
  <si>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</si>
  <si>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</si>
  <si>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</si>
  <si>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</si>
  <si>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</si>
  <si>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</si>
  <si>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</si>
  <si>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</si>
  <si>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</si>
  <si>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</si>
  <si>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</si>
  <si>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</si>
  <si>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</si>
  <si>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</si>
  <si>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</si>
  <si>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</si>
  <si>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</si>
  <si>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</si>
  <si>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</si>
  <si>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</si>
  <si>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</si>
  <si>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</si>
  <si>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</si>
  <si>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</si>
  <si>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</si>
  <si>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</si>
  <si>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</si>
  <si>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</si>
  <si>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</si>
  <si>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</si>
  <si>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</si>
  <si>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</si>
  <si>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</si>
  <si>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</si>
  <si>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</si>
  <si>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</si>
  <si>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</si>
  <si>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</si>
  <si>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</si>
  <si>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</si>
  <si>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</si>
  <si>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</si>
  <si>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</si>
  <si>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</si>
  <si>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</si>
  <si>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</si>
  <si>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</si>
  <si>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</si>
  <si>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</si>
  <si>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</si>
  <si>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</si>
  <si>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</si>
  <si>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</si>
  <si>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</si>
  <si>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</si>
  <si>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</si>
  <si>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</si>
  <si>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</si>
  <si>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</si>
  <si>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</si>
  <si>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</si>
  <si>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</si>
  <si>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</si>
  <si>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</si>
  <si>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</si>
  <si>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</si>
  <si>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</si>
  <si>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</si>
  <si>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</si>
  <si>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</si>
  <si>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</si>
  <si>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</si>
  <si>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</si>
  <si>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</si>
  <si>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</si>
  <si>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</si>
  <si>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</si>
  <si>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</si>
  <si>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</si>
  <si>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</si>
  <si>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</si>
  <si>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</si>
  <si>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</si>
  <si>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</si>
  <si>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</si>
  <si>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</si>
  <si>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</si>
  <si>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</si>
  <si>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</si>
  <si>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</si>
  <si>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</si>
  <si>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</si>
  <si>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</si>
  <si>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</si>
  <si>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</si>
  <si>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</si>
  <si>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</si>
  <si>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</si>
  <si>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</si>
  <si>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</si>
  <si>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</si>
  <si>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</si>
  <si>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</si>
  <si>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</si>
  <si>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</si>
  <si>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</si>
  <si>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</si>
  <si>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</si>
  <si>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</si>
  <si>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</si>
  <si>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</si>
  <si>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</si>
  <si>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</si>
  <si>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</si>
  <si>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</si>
  <si>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</si>
  <si>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</si>
  <si>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</si>
  <si>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</si>
  <si>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</si>
  <si>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</si>
  <si>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</si>
  <si>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</si>
  <si>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</si>
  <si>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</si>
  <si>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</si>
  <si>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</si>
  <si>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</si>
  <si>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</si>
  <si>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</si>
  <si>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</si>
  <si>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</si>
  <si>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</si>
  <si>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</si>
  <si>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</si>
  <si>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</si>
  <si>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</si>
  <si>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</si>
  <si>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</si>
  <si>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</si>
  <si>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</si>
  <si>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</si>
  <si>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</si>
  <si>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</si>
  <si>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</si>
  <si>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</si>
  <si>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</si>
  <si>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</si>
  <si>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</si>
  <si>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</si>
  <si>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</si>
  <si>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</si>
  <si>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</si>
  <si>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</si>
  <si>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</si>
  <si>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</si>
  <si>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</si>
  <si>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</si>
  <si>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</si>
  <si>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</si>
  <si>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</si>
  <si>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</si>
  <si>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</si>
  <si>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</si>
  <si>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</si>
  <si>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</si>
  <si>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</si>
  <si>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</si>
  <si>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</si>
  <si>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</si>
  <si>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</si>
  <si>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</si>
  <si>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</si>
  <si>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</si>
  <si>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</si>
  <si>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</si>
  <si>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</si>
  <si>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</si>
  <si>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</si>
  <si>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</si>
  <si>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</si>
  <si>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</si>
  <si>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</si>
  <si>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</si>
  <si>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</si>
  <si>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</si>
  <si>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</si>
  <si>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</si>
  <si>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</si>
  <si>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</si>
  <si>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</si>
  <si>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</si>
  <si>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</si>
  <si>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</si>
  <si>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</si>
  <si>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</si>
  <si>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</si>
  <si>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</si>
  <si>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</si>
  <si>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</si>
  <si>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</si>
  <si>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</si>
  <si>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</si>
  <si>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</si>
  <si>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</si>
  <si>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</si>
  <si>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</si>
  <si>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</si>
  <si>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</si>
  <si>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</si>
  <si>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</si>
  <si>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</si>
  <si>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</si>
  <si>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</si>
  <si>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</si>
  <si>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</si>
  <si>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</si>
  <si>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</si>
  <si>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</si>
  <si>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</si>
  <si>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</si>
  <si>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</si>
  <si>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</si>
  <si>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</si>
  <si>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</si>
  <si>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</si>
  <si>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</si>
  <si>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</si>
  <si>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</si>
  <si>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</si>
  <si>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</si>
  <si>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</si>
  <si>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</si>
  <si>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</si>
  <si>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</si>
  <si>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</si>
  <si>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</si>
  <si>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</si>
  <si>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</si>
  <si>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</si>
  <si>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</si>
  <si>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</si>
  <si>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</si>
  <si>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</si>
  <si>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</si>
  <si>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</si>
  <si>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</si>
  <si>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</si>
  <si>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</si>
  <si>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</si>
  <si>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</si>
  <si>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</si>
  <si>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</si>
  <si>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</si>
  <si>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</si>
  <si>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</si>
  <si>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</si>
  <si>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</si>
  <si>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</si>
  <si>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</si>
  <si>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</si>
  <si>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</si>
  <si>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</si>
  <si>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</si>
  <si>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</si>
  <si>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</si>
  <si>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</si>
  <si>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</si>
  <si>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</si>
  <si>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</si>
  <si>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</si>
  <si>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</si>
  <si>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</si>
  <si>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</si>
  <si>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</si>
  <si>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</si>
  <si>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</si>
  <si>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</si>
  <si>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</si>
  <si>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</si>
  <si>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</si>
  <si>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</si>
  <si>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</si>
  <si>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</si>
  <si>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</si>
  <si>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</si>
  <si>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</si>
  <si>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</si>
  <si>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</si>
  <si>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</si>
  <si>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</si>
  <si>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</si>
  <si>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</si>
  <si>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</si>
  <si>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</si>
  <si>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</si>
  <si>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</si>
  <si>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</si>
  <si>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</si>
  <si>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</si>
  <si>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</si>
  <si>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</si>
  <si>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</si>
  <si>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</si>
  <si>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</si>
  <si>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</si>
  <si>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</si>
  <si>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</si>
  <si>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</si>
  <si>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</si>
  <si>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</si>
  <si>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</si>
  <si>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</si>
  <si>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</si>
  <si>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</si>
  <si>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</si>
  <si>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</si>
  <si>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</si>
  <si>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</si>
  <si>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</si>
  <si>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</si>
  <si>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</si>
  <si>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</si>
  <si>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</si>
  <si>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</si>
  <si>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</si>
  <si>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</si>
  <si>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</si>
  <si>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</si>
  <si>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</si>
  <si>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</si>
  <si>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</si>
  <si>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</si>
  <si>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</si>
  <si>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</si>
  <si>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</si>
  <si>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</si>
  <si>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</si>
  <si>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</si>
  <si>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</si>
  <si>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</si>
  <si>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</si>
  <si>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</si>
  <si>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</si>
  <si>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</si>
  <si>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</si>
  <si>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</si>
  <si>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</si>
  <si>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</si>
  <si>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</si>
  <si>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</si>
  <si>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</si>
  <si>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</si>
  <si>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</si>
  <si>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</si>
  <si>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</si>
  <si>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</si>
  <si>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</si>
  <si>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</si>
  <si>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</si>
  <si>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</si>
  <si>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</si>
  <si>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</si>
  <si>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</si>
  <si>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</si>
  <si>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</si>
  <si>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</si>
  <si>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</si>
  <si>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</si>
  <si>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</si>
  <si>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</si>
  <si>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</si>
  <si>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</si>
  <si>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</si>
  <si>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</si>
  <si>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</si>
  <si>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</si>
  <si>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</si>
  <si>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</si>
  <si>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</si>
  <si>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</si>
  <si>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</si>
  <si>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</si>
  <si>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</si>
  <si>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</si>
  <si>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</si>
  <si>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</si>
  <si>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</si>
  <si>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</si>
  <si>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</si>
  <si>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</si>
  <si>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</si>
  <si>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</si>
  <si>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</si>
  <si>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</si>
  <si>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</si>
  <si>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</si>
  <si>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</si>
  <si>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</si>
  <si>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</si>
  <si>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</si>
  <si>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</si>
  <si>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</si>
  <si>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</si>
  <si>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</si>
  <si>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</si>
  <si>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</si>
  <si>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</si>
  <si>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</si>
  <si>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</si>
  <si>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</si>
  <si>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</si>
  <si>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</si>
  <si>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</si>
  <si>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</si>
  <si>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</si>
  <si>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</si>
  <si>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</si>
  <si>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</si>
  <si>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</si>
  <si>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</si>
  <si>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</si>
  <si>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</si>
  <si>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</si>
  <si>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</si>
  <si>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</si>
  <si>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</si>
  <si>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</si>
  <si>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</si>
  <si>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</si>
  <si>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</si>
  <si>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</si>
  <si>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</si>
  <si>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</si>
  <si>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</si>
  <si>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</si>
  <si>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</si>
  <si>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</si>
  <si>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</si>
  <si>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</si>
  <si>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</si>
  <si>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</si>
  <si>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</si>
  <si>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</si>
  <si>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</si>
  <si>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</si>
  <si>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</si>
  <si>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</si>
  <si>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</si>
  <si>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</si>
  <si>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</si>
  <si>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</si>
  <si>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</si>
  <si>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</si>
  <si>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</si>
  <si>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</si>
  <si>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</si>
  <si>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</si>
  <si>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</si>
  <si>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</si>
  <si>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</si>
  <si>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</si>
  <si>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</si>
  <si>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</si>
  <si>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</si>
  <si>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</si>
  <si>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</si>
  <si>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</si>
  <si>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</si>
  <si>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</si>
  <si>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</si>
  <si>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</si>
  <si>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</si>
  <si>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</si>
  <si>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</si>
  <si>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</si>
  <si>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</si>
  <si>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</si>
  <si>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</si>
  <si>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</si>
  <si>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</si>
  <si>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</si>
  <si>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</si>
  <si>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</si>
  <si>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</si>
  <si>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</si>
  <si>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</si>
  <si>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</si>
  <si>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</si>
  <si>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</si>
  <si>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</si>
  <si>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</si>
  <si>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</si>
  <si>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</si>
  <si>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</si>
  <si>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</si>
  <si>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</si>
  <si>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</si>
  <si>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</si>
  <si>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</si>
  <si>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</si>
  <si>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</si>
  <si>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</si>
  <si>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</si>
  <si>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</si>
  <si>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</si>
  <si>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</si>
  <si>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</si>
  <si>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</si>
  <si>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</si>
  <si>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</si>
  <si>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</si>
  <si>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</si>
  <si>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</si>
  <si>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</si>
  <si>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</si>
  <si>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</si>
  <si>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</si>
  <si>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</si>
  <si>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</si>
  <si>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</si>
  <si>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</si>
  <si>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</si>
  <si>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</si>
  <si>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</si>
  <si>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</si>
  <si>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</si>
  <si>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</si>
  <si>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</si>
  <si>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</si>
  <si>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</si>
  <si>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</si>
  <si>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</si>
  <si>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</si>
  <si>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</si>
  <si>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</si>
  <si>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</si>
  <si>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</si>
  <si>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</si>
  <si>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</si>
  <si>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</si>
  <si>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</si>
  <si>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</si>
  <si>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</si>
  <si>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</si>
  <si>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</si>
  <si>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</si>
  <si>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</si>
  <si>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</si>
  <si>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</si>
  <si>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</si>
  <si>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</si>
  <si>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</si>
  <si>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</si>
  <si>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</si>
  <si>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</si>
  <si>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</si>
  <si>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</si>
  <si>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</si>
  <si>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</si>
  <si>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</si>
  <si>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</si>
  <si>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</si>
  <si>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</si>
  <si>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</si>
  <si>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</si>
  <si>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</si>
  <si>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</si>
  <si>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</si>
  <si>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</si>
  <si>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</si>
  <si>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</si>
  <si>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</si>
  <si>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</si>
  <si>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</si>
  <si>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</si>
  <si>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</si>
  <si>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</si>
  <si>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</si>
  <si>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</si>
  <si>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</si>
  <si>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</si>
  <si>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</si>
  <si>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</si>
  <si>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</si>
  <si>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</si>
  <si>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</si>
  <si>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</si>
  <si>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</si>
  <si>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</si>
  <si>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</si>
  <si>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</si>
  <si>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</si>
  <si>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</si>
  <si>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</si>
  <si>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</si>
  <si>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</si>
  <si>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</si>
  <si>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</si>
  <si>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</si>
  <si>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</si>
  <si>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</si>
  <si>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</si>
  <si>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</si>
  <si>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</si>
  <si>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</si>
  <si>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</si>
  <si>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</si>
  <si>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</si>
  <si>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</si>
  <si>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</si>
  <si>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</si>
  <si>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</si>
  <si>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</si>
  <si>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</si>
  <si>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</si>
  <si>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</si>
  <si>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</si>
  <si>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</si>
  <si>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</si>
  <si>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</si>
  <si>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</si>
  <si>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</si>
  <si>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</si>
  <si>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</si>
  <si>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</si>
  <si>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</si>
  <si>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</si>
  <si>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</si>
  <si>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</si>
  <si>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</si>
  <si>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</si>
  <si>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</si>
  <si>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</si>
  <si>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</si>
  <si>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</si>
  <si>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</si>
  <si>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</si>
  <si>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</si>
  <si>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</si>
  <si>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</si>
  <si>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</si>
  <si>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</si>
  <si>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</si>
  <si>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</si>
  <si>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</si>
  <si>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</si>
  <si>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</si>
  <si>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</si>
  <si>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</si>
  <si>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</si>
  <si>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</si>
  <si>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</si>
  <si>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</si>
  <si>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</si>
  <si>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</si>
  <si>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</si>
  <si>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</si>
  <si>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</si>
  <si>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</si>
  <si>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</si>
  <si>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</si>
  <si>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</si>
  <si>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</si>
  <si>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</si>
  <si>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</si>
  <si>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</si>
  <si>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</si>
  <si>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</si>
  <si>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</si>
  <si>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</si>
  <si>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</si>
  <si>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</si>
  <si>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</si>
  <si>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</si>
  <si>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</si>
  <si>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</si>
  <si>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</si>
  <si>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</si>
  <si>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</si>
  <si>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</si>
  <si>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</si>
  <si>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</si>
  <si>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</si>
  <si>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</si>
  <si>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</si>
  <si>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</si>
  <si>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</si>
  <si>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</si>
  <si>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</si>
  <si>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</si>
  <si>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</si>
  <si>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</si>
  <si>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</si>
  <si>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</si>
  <si>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</si>
  <si>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</si>
  <si>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</si>
  <si>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</si>
  <si>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</si>
  <si>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</si>
  <si>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</si>
  <si>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</si>
  <si>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</si>
  <si>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</si>
  <si>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</si>
  <si>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</si>
  <si>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</si>
  <si>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</si>
  <si>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</si>
  <si>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</si>
  <si>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</si>
  <si>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</si>
  <si>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</si>
  <si>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</si>
  <si>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</si>
  <si>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</si>
  <si>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</si>
  <si>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</si>
  <si>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</si>
  <si>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</si>
  <si>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</si>
  <si>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</si>
  <si>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</si>
  <si>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</si>
  <si>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</si>
  <si>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</si>
  <si>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</si>
  <si>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</si>
  <si>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</si>
  <si>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</si>
  <si>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</si>
  <si>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</si>
  <si>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</si>
  <si>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</si>
  <si>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</si>
  <si>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</si>
  <si>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</si>
  <si>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</si>
  <si>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</si>
  <si>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</si>
  <si>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</si>
  <si>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</si>
  <si>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</si>
  <si>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</si>
  <si>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</si>
  <si>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</si>
  <si>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</si>
  <si>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</si>
  <si>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</si>
  <si>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</si>
  <si>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</si>
  <si>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</si>
  <si>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</si>
  <si>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</si>
  <si>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</si>
  <si>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</si>
  <si>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</si>
  <si>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</si>
  <si>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</si>
  <si>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</si>
  <si>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</si>
  <si>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</si>
  <si>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</si>
  <si>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</si>
  <si>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</si>
  <si>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</si>
  <si>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</si>
  <si>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</si>
  <si>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</si>
  <si>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</si>
  <si>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</si>
  <si>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</si>
  <si>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</si>
  <si>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</si>
  <si>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</si>
  <si>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</si>
  <si>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</si>
  <si>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</si>
  <si>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</si>
  <si>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</si>
  <si>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</si>
  <si>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</si>
  <si>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</si>
  <si>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</si>
  <si>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</si>
  <si>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</si>
  <si>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</si>
  <si>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</si>
  <si>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</si>
  <si>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</si>
  <si>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</si>
  <si>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</si>
  <si>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</si>
  <si>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</si>
  <si>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</si>
  <si>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</si>
  <si>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</si>
  <si>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</si>
  <si>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</si>
  <si>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</si>
  <si>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</si>
  <si>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</si>
  <si>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</si>
  <si>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</si>
  <si>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</si>
  <si>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</si>
  <si>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</si>
  <si>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</si>
  <si>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</si>
  <si>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</si>
  <si>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</si>
  <si>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</si>
  <si>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</si>
  <si>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</si>
  <si>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</si>
  <si>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</si>
  <si>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</si>
  <si>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</si>
  <si>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</si>
  <si>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</si>
  <si>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</si>
  <si>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</si>
  <si>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</si>
  <si>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</si>
  <si>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</si>
  <si>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</si>
  <si>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</si>
  <si>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</si>
  <si>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</si>
  <si>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</si>
  <si>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</si>
  <si>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</si>
  <si>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</si>
  <si>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</si>
  <si>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</si>
  <si>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</si>
  <si>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</si>
  <si>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</si>
  <si>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</si>
  <si>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</si>
  <si>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</si>
  <si>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</si>
  <si>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</si>
  <si>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</si>
  <si>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</si>
  <si>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</si>
  <si>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</si>
  <si>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</si>
  <si>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</si>
  <si>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</si>
  <si>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</si>
  <si>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</si>
  <si>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</si>
  <si>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</si>
  <si>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</si>
  <si>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</si>
  <si>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</si>
  <si>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</si>
  <si>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</si>
  <si>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</si>
  <si>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</si>
  <si>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</si>
  <si>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</si>
  <si>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</si>
  <si>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</si>
  <si>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</si>
  <si>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</si>
  <si>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</si>
  <si>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</si>
  <si>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</si>
  <si>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</si>
  <si>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</si>
  <si>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</si>
  <si>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</si>
  <si>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</si>
  <si>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</si>
  <si>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</si>
  <si>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</si>
  <si>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</si>
  <si>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</si>
  <si>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</si>
  <si>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</si>
  <si>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</si>
  <si>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</si>
  <si>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</si>
  <si>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</si>
  <si>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</si>
  <si>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</si>
  <si>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</si>
  <si>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</si>
  <si>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</si>
  <si>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</si>
  <si>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</si>
  <si>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</si>
  <si>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</si>
  <si>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</si>
  <si>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</si>
  <si>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</si>
  <si>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</si>
  <si>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</si>
  <si>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</si>
  <si>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</si>
  <si>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</si>
  <si>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</si>
  <si>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</si>
  <si>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</si>
  <si>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</si>
  <si>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</si>
  <si>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</si>
  <si>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</si>
  <si>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</si>
  <si>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</si>
  <si>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</si>
  <si>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</si>
  <si>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</si>
  <si>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</si>
  <si>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</si>
  <si>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</si>
  <si>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</si>
  <si>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</si>
  <si>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</si>
  <si>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</si>
  <si>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</si>
  <si>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</si>
  <si>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</si>
  <si>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</si>
  <si>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</si>
  <si>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</si>
  <si>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</si>
  <si>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</si>
  <si>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</si>
  <si>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</si>
  <si>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</si>
  <si>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</si>
  <si>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</si>
  <si>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</si>
  <si>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</si>
  <si>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</si>
  <si>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</si>
  <si>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</si>
  <si>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</si>
  <si>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</si>
  <si>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</si>
  <si>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</si>
  <si>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</si>
  <si>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</si>
  <si>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</si>
  <si>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</si>
  <si>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</si>
  <si>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</si>
  <si>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</si>
  <si>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</si>
  <si>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</si>
  <si>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</si>
  <si>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</si>
  <si>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</si>
  <si>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</si>
  <si>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</si>
  <si>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</si>
  <si>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</si>
  <si>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</si>
  <si>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</si>
  <si>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</si>
  <si>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</si>
  <si>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</si>
  <si>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</si>
  <si>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</si>
  <si>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</si>
  <si>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</si>
  <si>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</si>
  <si>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</si>
  <si>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</si>
  <si>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</si>
  <si>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</si>
  <si>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</si>
  <si>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</si>
  <si>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</si>
  <si>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</si>
  <si>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</si>
  <si>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</si>
  <si>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</si>
  <si>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</si>
  <si>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</si>
  <si>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</si>
  <si>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</si>
  <si>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</si>
  <si>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</si>
  <si>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</si>
  <si>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</si>
  <si>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</si>
  <si>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</si>
  <si>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</si>
  <si>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</si>
  <si>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</si>
  <si>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</si>
  <si>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</si>
  <si>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</si>
  <si>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</si>
  <si>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</si>
  <si>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</si>
  <si>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</si>
  <si>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</si>
  <si>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</si>
  <si>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</si>
  <si>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</si>
  <si>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</si>
  <si>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</si>
  <si>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</si>
  <si>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</si>
  <si>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</si>
  <si>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</si>
  <si>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</si>
  <si>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</si>
  <si>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</si>
  <si>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</si>
  <si>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</si>
  <si>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</si>
  <si>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</si>
  <si>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</si>
  <si>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</si>
  <si>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</si>
  <si>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</si>
  <si>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</si>
  <si>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</si>
  <si>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</si>
  <si>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</si>
  <si>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</si>
  <si>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</si>
  <si>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</si>
  <si>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</si>
  <si>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</si>
  <si>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</si>
  <si>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</si>
  <si>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</si>
  <si>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</si>
  <si>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</si>
  <si>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</si>
  <si>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</si>
  <si>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</si>
  <si>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</si>
  <si>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</si>
  <si>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</si>
  <si>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</si>
  <si>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</si>
  <si>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</si>
  <si>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</si>
  <si>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</si>
  <si>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</si>
  <si>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</si>
  <si>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</si>
  <si>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</si>
  <si>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</si>
  <si>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</si>
  <si>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</si>
  <si>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</si>
  <si>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</si>
  <si>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</si>
  <si>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</si>
  <si>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</si>
  <si>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</si>
  <si>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</si>
  <si>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</si>
  <si>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</si>
  <si>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</si>
  <si>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</si>
  <si>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</si>
  <si>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</si>
  <si>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</si>
  <si>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</si>
  <si>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</si>
  <si>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</si>
  <si>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</si>
  <si>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</si>
  <si>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</si>
  <si>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</si>
  <si>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</si>
  <si>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</si>
  <si>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</si>
  <si>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</si>
  <si>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</si>
  <si>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</si>
  <si>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</si>
  <si>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</si>
  <si>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</si>
  <si>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</si>
  <si>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</si>
  <si>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</si>
  <si>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</si>
  <si>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</si>
  <si>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</si>
  <si>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</si>
  <si>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</si>
  <si>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</si>
  <si>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</si>
  <si>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</si>
  <si>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</si>
  <si>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</si>
  <si>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</si>
  <si>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</si>
  <si>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</si>
  <si>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</si>
  <si>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</si>
  <si>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</si>
  <si>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</si>
  <si>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</si>
  <si>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</si>
  <si>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</si>
  <si>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</si>
  <si>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</si>
  <si>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</si>
  <si>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</si>
  <si>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</si>
  <si>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</si>
  <si>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</si>
  <si>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</si>
  <si>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</si>
  <si>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</si>
  <si>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</si>
  <si>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</si>
  <si>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</si>
  <si>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</si>
  <si>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</si>
  <si>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</si>
  <si>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</si>
  <si>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</si>
  <si>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</si>
  <si>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</si>
  <si>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</si>
  <si>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</si>
  <si>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</si>
  <si>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</si>
  <si>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</si>
  <si>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</si>
  <si>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</si>
  <si>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</si>
  <si>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</si>
  <si>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</si>
  <si>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</si>
  <si>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</si>
  <si>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</si>
  <si>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</si>
  <si>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</si>
  <si>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</si>
  <si>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</si>
  <si>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</si>
  <si>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</si>
  <si>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</si>
  <si>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</si>
  <si>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</si>
  <si>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</si>
  <si>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</si>
  <si>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</si>
  <si>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</si>
  <si>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</si>
  <si>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</si>
  <si>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</si>
  <si>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</si>
  <si>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</si>
  <si>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</si>
  <si>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</si>
  <si>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</si>
  <si>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</si>
  <si>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</si>
  <si>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</si>
  <si>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</si>
  <si>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</si>
  <si>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</si>
  <si>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</si>
  <si>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</si>
  <si>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</si>
  <si>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</si>
  <si>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</si>
  <si>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</si>
  <si>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</si>
  <si>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</si>
  <si>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</si>
  <si>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</si>
  <si>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</si>
  <si>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</si>
  <si>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</si>
  <si>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</si>
  <si>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</si>
  <si>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</si>
  <si>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</si>
  <si>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</si>
  <si>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</si>
  <si>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</si>
  <si>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</si>
  <si>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</si>
  <si>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</si>
  <si>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</si>
  <si>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</si>
  <si>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</si>
  <si>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</si>
  <si>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</si>
  <si>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</si>
  <si>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</si>
  <si>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</si>
  <si>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</si>
  <si>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</si>
  <si>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</si>
  <si>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</si>
  <si>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</si>
  <si>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</si>
  <si>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</si>
  <si>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</si>
  <si>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</si>
  <si>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</si>
  <si>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</si>
  <si>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</si>
  <si>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</si>
  <si>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</si>
  <si>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</si>
  <si>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</si>
  <si>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</si>
  <si>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</si>
  <si>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</si>
  <si>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</si>
  <si>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</si>
  <si>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</si>
  <si>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</si>
  <si>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</si>
  <si>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</si>
  <si>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</si>
  <si>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</si>
  <si>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</si>
  <si>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</si>
  <si>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</si>
  <si>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</si>
  <si>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</si>
  <si>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</si>
  <si>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</si>
  <si>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</si>
  <si>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</si>
  <si>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</si>
  <si>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</si>
  <si>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</si>
  <si>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</si>
  <si>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</si>
  <si>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</si>
  <si>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</si>
  <si>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</si>
  <si>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</si>
  <si>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</si>
  <si>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</si>
  <si>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</si>
  <si>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</si>
  <si>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</si>
  <si>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</si>
  <si>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</si>
  <si>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</si>
  <si>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</si>
  <si>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</si>
  <si>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</si>
  <si>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</si>
  <si>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</si>
  <si>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</si>
  <si>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</si>
  <si>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</si>
  <si>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</si>
  <si>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</si>
  <si>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</si>
  <si>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</si>
  <si>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</si>
  <si>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</si>
  <si>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</si>
  <si>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</si>
  <si>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</si>
  <si>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</si>
  <si>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</si>
  <si>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</si>
  <si>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</si>
  <si>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</si>
  <si>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</si>
  <si>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</si>
  <si>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</si>
  <si>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</si>
  <si>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</si>
  <si>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</si>
  <si>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</si>
  <si>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</si>
  <si>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</si>
  <si>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</si>
  <si>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</si>
  <si>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</si>
  <si>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</si>
  <si>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</si>
  <si>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</si>
  <si>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</si>
  <si>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</si>
  <si>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</si>
  <si>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</si>
  <si>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</si>
  <si>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</si>
  <si>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</si>
  <si>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</si>
  <si>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</si>
  <si>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</si>
  <si>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</si>
  <si>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</si>
  <si>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</si>
  <si>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</si>
  <si>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</si>
  <si>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</si>
  <si>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</si>
  <si>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</si>
  <si>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</si>
  <si>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</si>
  <si>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</si>
  <si>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</si>
  <si>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</si>
  <si>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</si>
  <si>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</si>
  <si>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</si>
  <si>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</si>
  <si>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</si>
  <si>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</si>
  <si>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</si>
  <si>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</si>
  <si>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</si>
  <si>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</si>
  <si>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</si>
  <si>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</si>
  <si>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</si>
  <si>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</si>
  <si>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</si>
  <si>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</si>
  <si>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</si>
  <si>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</si>
  <si>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</si>
  <si>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</si>
  <si>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</si>
  <si>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</si>
  <si>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</si>
  <si>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</si>
  <si>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</si>
  <si>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</si>
  <si>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</si>
  <si>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</si>
  <si>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</si>
  <si>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</si>
  <si>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</si>
  <si>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</si>
  <si>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</si>
  <si>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</si>
  <si>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</si>
  <si>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</si>
  <si>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</si>
  <si>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</si>
  <si>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</si>
  <si>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</si>
  <si>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</si>
  <si>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</si>
  <si>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</si>
  <si>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</si>
  <si>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</si>
  <si>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</si>
  <si>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</si>
  <si>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</si>
  <si>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</si>
  <si>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</si>
  <si>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</si>
  <si>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</si>
  <si>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</si>
  <si>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</si>
  <si>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</si>
  <si>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</si>
  <si>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</si>
  <si>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</si>
  <si>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</si>
  <si>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</si>
  <si>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</si>
  <si>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</si>
  <si>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</si>
  <si>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</si>
  <si>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</si>
  <si>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</si>
  <si>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</si>
  <si>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</si>
  <si>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</si>
  <si>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</si>
  <si>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</si>
  <si>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</si>
  <si>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</si>
  <si>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</si>
  <si>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</si>
  <si>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</si>
  <si>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</si>
  <si>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</si>
  <si>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</si>
  <si>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</si>
  <si>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</si>
  <si>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</si>
  <si>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</si>
  <si>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</si>
  <si>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</si>
  <si>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</si>
  <si>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</si>
  <si>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</si>
  <si>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</si>
  <si>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</si>
  <si>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</si>
  <si>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</si>
  <si>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</si>
  <si>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</si>
  <si>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</si>
  <si>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</si>
  <si>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</si>
  <si>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</si>
  <si>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</si>
  <si>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</si>
  <si>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</si>
  <si>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</si>
  <si>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</si>
  <si>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</si>
  <si>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</si>
  <si>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</si>
  <si>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</si>
  <si>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</si>
  <si>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</si>
  <si>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</si>
  <si>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</si>
  <si>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</si>
  <si>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</si>
  <si>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</si>
  <si>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</si>
  <si>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</si>
  <si>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</si>
  <si>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</si>
  <si>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</si>
  <si>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</si>
  <si>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</si>
  <si>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</si>
  <si>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</si>
  <si>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</si>
  <si>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</si>
  <si>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</si>
  <si>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</si>
  <si>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</si>
  <si>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</si>
  <si>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</si>
  <si>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</si>
  <si>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</si>
  <si>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</si>
  <si>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</si>
  <si>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</si>
  <si>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</si>
  <si>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</si>
  <si>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</si>
  <si>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</si>
  <si>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</si>
  <si>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</si>
  <si>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</si>
  <si>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</si>
  <si>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</si>
  <si>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</si>
  <si>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</si>
  <si>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</si>
  <si>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</si>
  <si>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</si>
  <si>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</si>
  <si>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</si>
  <si>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</si>
  <si>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</si>
  <si>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</si>
  <si>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</si>
  <si>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</si>
  <si>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</si>
  <si>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</si>
  <si>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</si>
  <si>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</si>
  <si>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</si>
  <si>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</si>
  <si>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</si>
  <si>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</si>
  <si>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</si>
  <si>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</si>
  <si>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</si>
  <si>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</si>
  <si>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</si>
  <si>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</si>
  <si>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</si>
  <si>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</si>
  <si>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</si>
  <si>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</si>
  <si>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</si>
  <si>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</si>
  <si>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</si>
  <si>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</si>
  <si>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</si>
  <si>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</si>
  <si>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</si>
  <si>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</si>
  <si>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</si>
  <si>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</si>
  <si>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</si>
  <si>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</si>
  <si>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</si>
  <si>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</si>
  <si>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</si>
  <si>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</si>
  <si>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</si>
  <si>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</si>
  <si>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</si>
  <si>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</si>
  <si>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</si>
  <si>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</si>
  <si>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</si>
  <si>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</si>
  <si>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</si>
  <si>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</si>
  <si>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</si>
  <si>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</si>
  <si>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</si>
  <si>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</si>
  <si>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</si>
  <si>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</si>
  <si>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</si>
  <si>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</si>
  <si>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</si>
  <si>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</si>
  <si>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</si>
  <si>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</si>
  <si>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</si>
  <si>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</si>
  <si>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</si>
  <si>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</si>
  <si>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</si>
  <si>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</si>
  <si>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</si>
  <si>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</si>
  <si>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</si>
  <si>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</si>
  <si>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</si>
  <si>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</si>
  <si>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</si>
  <si>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</si>
  <si>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</si>
  <si>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</si>
  <si>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</si>
  <si>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</si>
  <si>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</si>
  <si>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</si>
  <si>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</si>
  <si>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</si>
  <si>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</si>
  <si>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</si>
  <si>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</si>
  <si>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</si>
  <si>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</si>
  <si>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</si>
  <si>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</si>
  <si>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</si>
  <si>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</si>
  <si>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</si>
  <si>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</si>
  <si>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</si>
  <si>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</si>
  <si>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</si>
  <si>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</si>
  <si>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</si>
  <si>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</si>
  <si>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</si>
  <si>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</si>
  <si>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</si>
  <si>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</si>
  <si>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</si>
  <si>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</si>
  <si>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</si>
  <si>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</si>
  <si>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</si>
  <si>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</si>
  <si>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</si>
  <si>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</si>
  <si>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</si>
  <si>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</si>
  <si>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</si>
  <si>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</si>
  <si>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</si>
  <si>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</si>
  <si>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</si>
  <si>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</si>
  <si>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</si>
  <si>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</si>
  <si>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</si>
  <si>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</si>
  <si>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</si>
  <si>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</si>
  <si>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</si>
  <si>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</si>
  <si>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</si>
  <si>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</si>
  <si>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</si>
  <si>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</si>
  <si>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</si>
  <si>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</si>
  <si>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</si>
  <si>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</si>
  <si>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</si>
  <si>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</si>
  <si>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</si>
  <si>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</si>
  <si>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</si>
  <si>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</si>
  <si>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</si>
  <si>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</si>
  <si>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</si>
  <si>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</si>
  <si>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</si>
  <si>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</si>
  <si>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</si>
  <si>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</si>
  <si>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</si>
  <si>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</si>
  <si>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</si>
  <si>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</si>
  <si>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</si>
  <si>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</si>
  <si>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</si>
  <si>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</si>
  <si>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</si>
  <si>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</si>
  <si>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</si>
  <si>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</si>
  <si>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</si>
  <si>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</si>
  <si>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</si>
  <si>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</si>
  <si>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</si>
  <si>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</si>
  <si>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</si>
  <si>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</si>
  <si>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</si>
  <si>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</si>
  <si>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</si>
  <si>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</si>
  <si>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</si>
  <si>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</si>
  <si>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</si>
  <si>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</si>
  <si>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</si>
  <si>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</si>
  <si>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</si>
  <si>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</si>
  <si>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</si>
  <si>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</si>
  <si>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</si>
  <si>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</si>
  <si>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</si>
  <si>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</si>
  <si>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</si>
  <si>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</si>
  <si>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</si>
  <si>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</si>
  <si>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</si>
  <si>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</si>
  <si>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</si>
  <si>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</si>
  <si>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</si>
  <si>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</si>
  <si>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</si>
  <si>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</si>
  <si>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</si>
  <si>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</si>
  <si>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</si>
  <si>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</si>
  <si>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</si>
  <si>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</si>
  <si>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</si>
  <si>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</si>
  <si>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</si>
  <si>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</si>
  <si>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</si>
  <si>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</si>
  <si>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</si>
  <si>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</si>
  <si>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</si>
  <si>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</si>
  <si>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</si>
  <si>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</si>
  <si>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</si>
  <si>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</si>
  <si>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</si>
  <si>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</si>
  <si>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</si>
  <si>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</si>
  <si>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</si>
  <si>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</si>
  <si>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</si>
  <si>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</si>
  <si>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</si>
  <si>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</si>
  <si>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</si>
  <si>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</si>
  <si>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</si>
  <si>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</si>
  <si>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</si>
  <si>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</si>
  <si>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</si>
  <si>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</si>
  <si>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</si>
  <si>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</si>
  <si>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</si>
  <si>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</si>
  <si>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</si>
  <si>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</si>
  <si>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</si>
  <si>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</si>
  <si>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</si>
  <si>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</si>
  <si>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</si>
  <si>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</si>
  <si>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</si>
  <si>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</si>
  <si>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</si>
  <si>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</si>
  <si>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</si>
  <si>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</si>
  <si>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</si>
  <si>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</si>
  <si>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</si>
  <si>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</si>
  <si>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</si>
  <si>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</si>
  <si>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</si>
  <si>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</si>
  <si>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</si>
  <si>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</si>
  <si>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</si>
  <si>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</si>
  <si>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</si>
  <si>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</si>
  <si>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</si>
  <si>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</si>
  <si>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</si>
  <si>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</si>
  <si>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</si>
  <si>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</si>
  <si>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</si>
  <si>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</si>
  <si>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</si>
  <si>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</si>
  <si>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</si>
  <si>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</si>
  <si>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</si>
  <si>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</si>
  <si>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</si>
  <si>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</si>
  <si>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</si>
  <si>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</si>
  <si>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</si>
  <si>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</si>
  <si>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</si>
  <si>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</si>
  <si>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</si>
  <si>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</si>
  <si>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</si>
  <si>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</si>
  <si>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</si>
  <si>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</si>
  <si>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</si>
  <si>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</si>
  <si>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</si>
  <si>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</si>
  <si>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</si>
  <si>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</si>
  <si>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</si>
  <si>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</si>
  <si>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</si>
  <si>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</si>
  <si>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</si>
  <si>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</si>
  <si>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</si>
  <si>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</si>
  <si>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</si>
  <si>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</si>
  <si>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</si>
  <si>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</si>
  <si>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</si>
  <si>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</si>
  <si>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</si>
  <si>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</si>
  <si>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</si>
  <si>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</si>
  <si>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</si>
  <si>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</si>
  <si>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</si>
  <si>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</si>
  <si>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</si>
  <si>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</si>
  <si>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</si>
  <si>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</si>
  <si>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</si>
  <si>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</si>
  <si>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</si>
  <si>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</si>
  <si>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</si>
  <si>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</si>
  <si>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</si>
  <si>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</si>
  <si>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</si>
  <si>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</si>
  <si>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</si>
  <si>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</si>
  <si>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</si>
  <si>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</si>
  <si>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</si>
  <si>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</si>
  <si>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</si>
  <si>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</si>
  <si>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</si>
  <si>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</si>
  <si>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</si>
  <si>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</si>
  <si>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</si>
  <si>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</si>
  <si>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</si>
  <si>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</si>
  <si>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</si>
  <si>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</si>
  <si>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</si>
  <si>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</si>
  <si>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</si>
  <si>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</si>
  <si>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</si>
  <si>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</si>
  <si>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</si>
  <si>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</si>
  <si>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</si>
  <si>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</si>
  <si>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</si>
  <si>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</si>
  <si>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</si>
  <si>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</si>
  <si>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</si>
  <si>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</si>
  <si>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</si>
  <si>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</si>
  <si>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</si>
  <si>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</si>
  <si>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</si>
  <si>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</si>
  <si>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</si>
  <si>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</si>
  <si>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</si>
  <si>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</si>
  <si>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</si>
  <si>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</si>
  <si>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</si>
  <si>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</si>
  <si>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</si>
  <si>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</si>
  <si>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</si>
  <si>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</si>
  <si>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</si>
  <si>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</si>
  <si>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</si>
  <si>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</si>
  <si>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</si>
  <si>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</si>
  <si>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</si>
  <si>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</si>
  <si>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</si>
  <si>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</si>
  <si>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</si>
  <si>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</si>
  <si>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</si>
  <si>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</si>
  <si>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</si>
  <si>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</si>
  <si>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</si>
  <si>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</si>
  <si>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</si>
  <si>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</si>
  <si>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</si>
  <si>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</si>
  <si>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</si>
  <si>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</si>
  <si>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</si>
  <si>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</si>
  <si>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</si>
  <si>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</si>
  <si>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</si>
  <si>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</si>
  <si>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</si>
  <si>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</si>
  <si>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</si>
  <si>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</si>
  <si>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</si>
  <si>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</si>
  <si>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</si>
  <si>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</si>
  <si>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</si>
  <si>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</si>
  <si>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</si>
  <si>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</si>
  <si>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</si>
  <si>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</si>
  <si>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</si>
  <si>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</si>
  <si>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</si>
  <si>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</si>
  <si>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</si>
  <si>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</si>
  <si>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</si>
  <si>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</si>
  <si>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</si>
  <si>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</si>
  <si>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</si>
  <si>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</si>
  <si>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</si>
  <si>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</si>
  <si>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</si>
  <si>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</si>
  <si>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</si>
  <si>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</si>
  <si>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</si>
  <si>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</si>
  <si>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</si>
  <si>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</si>
  <si>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</si>
  <si>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</si>
  <si>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</si>
  <si>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</si>
  <si>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</si>
  <si>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</si>
  <si>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</si>
  <si>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</si>
  <si>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</si>
  <si>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</si>
  <si>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</si>
  <si>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</si>
  <si>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</si>
  <si>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</si>
  <si>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</si>
  <si>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</si>
  <si>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</si>
  <si>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</si>
  <si>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</si>
  <si>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</si>
  <si>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</si>
  <si>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</si>
  <si>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</si>
  <si>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</si>
  <si>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</si>
  <si>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</si>
  <si>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</si>
  <si>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</si>
  <si>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</si>
  <si>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</si>
  <si>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</si>
  <si>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</si>
  <si>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</si>
  <si>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</si>
  <si>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</si>
  <si>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</si>
  <si>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</si>
  <si>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</si>
  <si>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</si>
  <si>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</si>
  <si>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</si>
  <si>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</si>
  <si>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</si>
  <si>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</si>
  <si>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</si>
  <si>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</si>
  <si>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</si>
  <si>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</si>
  <si>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</si>
  <si>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</si>
  <si>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</si>
  <si>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</si>
  <si>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</si>
  <si>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</si>
  <si>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</si>
  <si>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</si>
  <si>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</si>
  <si>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</si>
  <si>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</si>
  <si>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</si>
  <si>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</si>
  <si>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</si>
  <si>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</si>
  <si>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</si>
  <si>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</si>
  <si>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</si>
  <si>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</si>
  <si>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</si>
  <si>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</si>
  <si>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</si>
  <si>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</si>
  <si>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</si>
  <si>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</si>
  <si>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</si>
  <si>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</si>
  <si>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</si>
  <si>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</si>
  <si>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</si>
  <si>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</si>
  <si>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</si>
  <si>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</si>
  <si>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</si>
  <si>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</si>
  <si>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</si>
  <si>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</si>
  <si>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</si>
  <si>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</si>
  <si>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</si>
  <si>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</si>
  <si>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</si>
  <si>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</si>
  <si>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</si>
  <si>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</si>
  <si>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</si>
  <si>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</si>
  <si>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</si>
  <si>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</si>
  <si>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</si>
  <si>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</si>
  <si>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</si>
  <si>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</si>
  <si>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</si>
  <si>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</si>
  <si>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</si>
  <si>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</si>
  <si>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</si>
  <si>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</si>
  <si>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</si>
  <si>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</si>
  <si>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</si>
  <si>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</si>
  <si>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</si>
  <si>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</si>
  <si>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</si>
  <si>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</si>
  <si>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</si>
  <si>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</si>
  <si>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</si>
  <si>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</si>
  <si>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</si>
  <si>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</si>
  <si>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</si>
  <si>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</si>
  <si>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</si>
  <si>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</si>
  <si>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</si>
  <si>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</si>
  <si>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</si>
  <si>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</si>
  <si>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</si>
  <si>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</si>
  <si>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</si>
  <si>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</si>
  <si>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</si>
  <si>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</si>
  <si>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</si>
  <si>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</si>
  <si>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</si>
  <si>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</si>
  <si>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</si>
  <si>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</si>
  <si>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</si>
  <si>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</si>
  <si>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</si>
  <si>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</si>
  <si>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</si>
  <si>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</si>
  <si>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</si>
  <si>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</si>
  <si>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</si>
  <si>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</si>
  <si>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</si>
  <si>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</si>
  <si>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</si>
  <si>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</si>
  <si>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</si>
  <si>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</si>
  <si>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</si>
  <si>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</si>
  <si>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</si>
  <si>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</si>
  <si>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</si>
  <si>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</si>
  <si>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</si>
  <si>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</si>
  <si>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</si>
  <si>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</si>
  <si>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</si>
  <si>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</si>
  <si>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</si>
  <si>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</si>
  <si>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</si>
  <si>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</si>
  <si>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</si>
  <si>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</si>
  <si>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</si>
  <si>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</si>
  <si>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</si>
  <si>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</si>
  <si>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</si>
  <si>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</si>
  <si>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</si>
  <si>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</si>
  <si>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</si>
  <si>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</si>
  <si>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</si>
  <si>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</si>
  <si>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</si>
  <si>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</si>
  <si>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</si>
  <si>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</si>
  <si>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</si>
  <si>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</si>
  <si>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</si>
  <si>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</si>
  <si>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</si>
  <si>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</si>
  <si>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</si>
  <si>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</si>
  <si>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</si>
  <si>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</si>
  <si>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</si>
  <si>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</si>
  <si>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</si>
  <si>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</si>
  <si>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</si>
  <si>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</si>
  <si>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</si>
  <si>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</si>
  <si>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</si>
  <si>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</si>
  <si>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</si>
  <si>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</si>
  <si>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</si>
  <si>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</si>
  <si>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</si>
  <si>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</si>
  <si>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</si>
  <si>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</si>
  <si>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</si>
  <si>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</si>
  <si>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</si>
  <si>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</si>
  <si>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</si>
  <si>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</si>
  <si>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</si>
  <si>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</si>
  <si>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</si>
  <si>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</si>
  <si>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</si>
  <si>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</si>
  <si>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</si>
  <si>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</si>
  <si>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</si>
  <si>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</si>
  <si>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</si>
  <si>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</si>
  <si>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</si>
  <si>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</si>
  <si>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</si>
  <si>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</si>
  <si>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</si>
  <si>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</si>
  <si>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</si>
  <si>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</si>
  <si>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</si>
  <si>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</si>
  <si>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</si>
  <si>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</si>
  <si>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</si>
  <si>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</si>
  <si>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</si>
  <si>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</si>
  <si>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</si>
  <si>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</si>
  <si>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</si>
  <si>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</si>
  <si>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</si>
  <si>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</si>
  <si>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</si>
  <si>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</si>
  <si>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</si>
  <si>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</si>
  <si>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</si>
  <si>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</si>
  <si>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</si>
  <si>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</si>
  <si>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</si>
  <si>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</si>
  <si>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</si>
  <si>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</si>
  <si>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</si>
  <si>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</si>
  <si>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</si>
  <si>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</si>
  <si>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</si>
  <si>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</si>
  <si>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</si>
  <si>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</si>
  <si>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</si>
  <si>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</si>
  <si>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</si>
  <si>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</si>
  <si>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</si>
  <si>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</si>
  <si>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</si>
  <si>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</si>
  <si>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</si>
  <si>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</si>
  <si>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</si>
  <si>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</si>
  <si>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</si>
  <si>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</si>
  <si>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</si>
  <si>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</si>
  <si>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</si>
  <si>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</si>
  <si>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</si>
  <si>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</si>
  <si>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</si>
  <si>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</si>
  <si>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</si>
  <si>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</si>
  <si>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</si>
  <si>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</si>
  <si>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</si>
  <si>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</si>
  <si>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</si>
  <si>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</si>
  <si>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</si>
  <si>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</si>
  <si>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</si>
  <si>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</si>
  <si>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</si>
  <si>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</si>
  <si>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</si>
  <si>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</si>
  <si>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</si>
  <si>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</si>
  <si>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</si>
  <si>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</si>
  <si>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</si>
  <si>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</si>
  <si>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</si>
  <si>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</si>
  <si>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</si>
  <si>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</si>
  <si>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</si>
  <si>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</si>
  <si>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</si>
  <si>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</si>
  <si>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</si>
  <si>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</si>
  <si>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</si>
  <si>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</si>
  <si>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</si>
  <si>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</si>
  <si>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</si>
  <si>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</si>
  <si>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</si>
  <si>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</si>
  <si>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</si>
  <si>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</si>
  <si>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</si>
  <si>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</si>
  <si>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</si>
  <si>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</si>
  <si>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</si>
  <si>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</si>
  <si>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</si>
  <si>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</si>
  <si>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</si>
  <si>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</si>
  <si>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</si>
  <si>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</si>
  <si>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</si>
  <si>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</si>
  <si>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</si>
  <si>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</si>
  <si>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</si>
  <si>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</si>
  <si>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</si>
  <si>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</si>
  <si>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</si>
  <si>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</si>
  <si>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</si>
  <si>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</si>
  <si>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</si>
  <si>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</si>
  <si>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</si>
  <si>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</si>
  <si>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</si>
  <si>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</si>
  <si>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</si>
  <si>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</si>
  <si>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</si>
  <si>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</si>
  <si>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</si>
  <si>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</si>
  <si>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</si>
  <si>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</si>
  <si>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</si>
  <si>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</si>
  <si>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</si>
  <si>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</si>
  <si>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</si>
  <si>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</si>
  <si>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</si>
  <si>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</si>
  <si>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</si>
  <si>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</si>
  <si>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</si>
  <si>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</si>
  <si>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</si>
  <si>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</si>
  <si>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</si>
  <si>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</si>
  <si>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</si>
  <si>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</si>
  <si>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</si>
  <si>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</si>
  <si>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</si>
  <si>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</si>
  <si>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</si>
  <si>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</si>
  <si>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</si>
  <si>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</si>
  <si>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</si>
  <si>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</si>
  <si>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</si>
  <si>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</si>
  <si>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</si>
  <si>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</si>
  <si>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</si>
  <si>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</si>
  <si>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</si>
  <si>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</si>
  <si>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</si>
  <si>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</si>
  <si>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</si>
  <si>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</si>
  <si>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</si>
  <si>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</si>
  <si>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</si>
  <si>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</si>
  <si>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</si>
  <si>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</si>
  <si>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</si>
  <si>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</si>
  <si>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</si>
  <si>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</si>
  <si>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</si>
  <si>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</si>
  <si>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</si>
  <si>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</si>
  <si>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</si>
  <si>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</si>
  <si>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</si>
  <si>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</si>
  <si>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</si>
  <si>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</si>
  <si>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</si>
  <si>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</si>
  <si>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</si>
  <si>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</si>
  <si>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</si>
  <si>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</si>
  <si>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</si>
  <si>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</si>
  <si>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</si>
  <si>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</si>
  <si>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</si>
  <si>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</si>
  <si>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</si>
  <si>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</si>
  <si>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</si>
  <si>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</si>
  <si>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</si>
  <si>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</si>
  <si>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</si>
  <si>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</si>
  <si>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</si>
  <si>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</si>
  <si>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</si>
  <si>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</si>
  <si>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</si>
  <si>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</si>
  <si>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</si>
  <si>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</si>
  <si>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</si>
  <si>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</si>
  <si>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</si>
  <si>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</si>
  <si>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</si>
  <si>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</si>
  <si>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</si>
  <si>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</si>
  <si>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</si>
  <si>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</si>
  <si>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</si>
  <si>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</si>
  <si>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</si>
  <si>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</si>
  <si>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</si>
  <si>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</si>
  <si>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</si>
  <si>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</si>
  <si>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</si>
  <si>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</si>
  <si>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</si>
  <si>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</si>
  <si>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</si>
  <si>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</si>
  <si>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</si>
  <si>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</si>
  <si>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</si>
  <si>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</si>
  <si>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</si>
  <si>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</si>
  <si>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</si>
  <si>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</si>
  <si>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</si>
  <si>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</si>
  <si>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</si>
  <si>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</si>
  <si>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</si>
  <si>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</si>
  <si>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</si>
  <si>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</si>
  <si>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</si>
  <si>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</si>
  <si>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</si>
  <si>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</si>
  <si>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</si>
  <si>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</si>
  <si>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</si>
  <si>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</si>
  <si>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</si>
  <si>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</si>
  <si>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</si>
  <si>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</si>
  <si>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</si>
  <si>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</si>
  <si>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</si>
  <si>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</si>
  <si>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</si>
  <si>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</si>
  <si>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</si>
  <si>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</si>
  <si>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</si>
  <si>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</si>
  <si>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</si>
  <si>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</si>
  <si>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</si>
  <si>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</si>
  <si>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</si>
  <si>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</si>
  <si>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</si>
  <si>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</si>
  <si>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</si>
  <si>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</si>
  <si>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</si>
  <si>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</si>
  <si>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</si>
  <si>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</si>
  <si>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</si>
  <si>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</si>
  <si>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</si>
  <si>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</si>
  <si>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</si>
  <si>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</si>
  <si>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</si>
  <si>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</si>
  <si>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</si>
  <si>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</si>
  <si>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</si>
  <si>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</si>
  <si>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</si>
  <si>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</si>
  <si>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</si>
  <si>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</si>
  <si>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</si>
  <si>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</si>
  <si>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</si>
  <si>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</si>
  <si>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</si>
  <si>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</si>
  <si>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</si>
  <si>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</si>
  <si>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</si>
  <si>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</si>
  <si>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</si>
  <si>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</si>
  <si>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</si>
  <si>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</si>
  <si>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</si>
  <si>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</si>
  <si>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</si>
  <si>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</si>
  <si>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</si>
  <si>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</si>
  <si>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</si>
  <si>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</si>
  <si>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</si>
  <si>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</si>
  <si>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</si>
  <si>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</si>
  <si>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</si>
  <si>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</si>
  <si>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</si>
  <si>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</si>
  <si>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</si>
  <si>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</si>
  <si>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</si>
  <si>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</si>
  <si>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</si>
  <si>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</si>
  <si>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</si>
  <si>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</si>
  <si>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</si>
  <si>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</si>
  <si>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</si>
  <si>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</si>
  <si>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</si>
  <si>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</si>
  <si>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</si>
  <si>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</si>
  <si>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</si>
  <si>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</si>
  <si>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</si>
  <si>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</si>
  <si>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</si>
  <si>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</si>
  <si>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</si>
  <si>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</si>
  <si>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</si>
  <si>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</si>
  <si>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</si>
  <si>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</si>
  <si>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</si>
  <si>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</si>
  <si>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</si>
  <si>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</si>
  <si>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</si>
  <si>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</si>
  <si>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</si>
  <si>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</si>
  <si>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</si>
  <si>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</si>
  <si>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</si>
  <si>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</si>
  <si>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</si>
  <si>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</si>
  <si>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</si>
  <si>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</si>
  <si>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</si>
  <si>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</si>
  <si>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</si>
  <si>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</si>
  <si>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</si>
  <si>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</si>
  <si>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</si>
  <si>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</si>
  <si>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</si>
  <si>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</si>
  <si>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</si>
  <si>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</si>
  <si>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</si>
  <si>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</si>
  <si>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</si>
  <si>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</si>
  <si>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</si>
  <si>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</si>
  <si>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</si>
  <si>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</si>
  <si>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</si>
  <si>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</si>
  <si>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</si>
  <si>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</si>
  <si>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</si>
  <si>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</si>
  <si>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</si>
  <si>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</si>
  <si>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</si>
  <si>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</si>
  <si>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</si>
  <si>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</si>
  <si>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</si>
  <si>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</si>
  <si>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</si>
  <si>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</si>
  <si>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</si>
  <si>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</si>
  <si>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</si>
  <si>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</si>
  <si>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</si>
  <si>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</si>
  <si>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</si>
  <si>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</si>
  <si>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</si>
  <si>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</si>
  <si>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</si>
  <si>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</si>
  <si>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</si>
  <si>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</si>
  <si>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</si>
  <si>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</si>
  <si>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</si>
  <si>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</si>
  <si>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</si>
  <si>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</si>
  <si>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</si>
  <si>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</si>
  <si>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</si>
  <si>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</si>
  <si>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</si>
  <si>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</si>
  <si>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</si>
  <si>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</si>
  <si>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</si>
  <si>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</si>
  <si>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</si>
  <si>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</si>
  <si>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</si>
  <si>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</si>
  <si>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</si>
  <si>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</si>
  <si>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</si>
  <si>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</si>
  <si>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</si>
  <si>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</si>
  <si>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</si>
  <si>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</si>
  <si>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</si>
  <si>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</si>
  <si>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</si>
  <si>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</si>
  <si>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</si>
  <si>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</si>
  <si>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</si>
  <si>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</si>
  <si>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</si>
  <si>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</si>
  <si>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</si>
  <si>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</si>
  <si>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</si>
  <si>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</si>
  <si>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</si>
  <si>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</si>
  <si>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</si>
  <si>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</si>
  <si>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</si>
  <si>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</si>
  <si>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</si>
  <si>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</si>
  <si>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</si>
  <si>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</si>
  <si>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</si>
  <si>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</si>
  <si>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</si>
  <si>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</si>
  <si>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</si>
  <si>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</si>
  <si>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</si>
  <si>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</si>
  <si>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</si>
  <si>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</si>
  <si>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</si>
  <si>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</si>
  <si>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</si>
  <si>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</si>
  <si>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</si>
  <si>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</si>
  <si>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</si>
  <si>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</si>
  <si>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</si>
  <si>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</si>
  <si>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</si>
  <si>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</si>
  <si>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</si>
  <si>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</si>
  <si>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</si>
  <si>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</si>
  <si>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</si>
  <si>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</si>
  <si>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</si>
  <si>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</si>
  <si>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</si>
  <si>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</si>
  <si>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</si>
  <si>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</si>
  <si>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</si>
  <si>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</si>
  <si>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</si>
  <si>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</si>
  <si>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</si>
  <si>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</si>
  <si>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</si>
  <si>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</si>
  <si>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</si>
  <si>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</si>
  <si>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</si>
  <si>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</si>
  <si>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</si>
  <si>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</si>
  <si>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</si>
  <si>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</si>
  <si>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</si>
  <si>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</si>
  <si>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</si>
  <si>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</si>
  <si>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</si>
  <si>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</si>
  <si>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</si>
  <si>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</si>
  <si>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</si>
  <si>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</si>
  <si>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</si>
  <si>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</si>
  <si>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</si>
  <si>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</si>
  <si>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</si>
  <si>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</si>
  <si>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</si>
  <si>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</si>
  <si>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</si>
  <si>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</si>
  <si>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</si>
  <si>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</si>
  <si>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</si>
  <si>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</si>
  <si>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</si>
  <si>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</si>
  <si>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</si>
  <si>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</si>
  <si>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</si>
  <si>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</si>
  <si>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</si>
  <si>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</si>
  <si>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</si>
  <si>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</si>
  <si>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</si>
  <si>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</si>
  <si>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</si>
  <si>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</si>
  <si>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</si>
  <si>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</si>
  <si>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</si>
  <si>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</si>
  <si>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</si>
  <si>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</si>
  <si>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</si>
  <si>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</si>
  <si>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</si>
  <si>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</si>
  <si>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</si>
  <si>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</si>
  <si>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</si>
  <si>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</si>
  <si>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</si>
  <si>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</si>
  <si>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</si>
  <si>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</si>
  <si>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</si>
  <si>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</si>
  <si>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</si>
  <si>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</si>
  <si>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</si>
  <si>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</si>
  <si>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</si>
  <si>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</si>
  <si>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</si>
  <si>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</si>
  <si>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</si>
  <si>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</si>
  <si>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</si>
  <si>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</si>
  <si>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</si>
  <si>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</si>
  <si>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</si>
  <si>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</si>
  <si>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</si>
  <si>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</si>
  <si>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</si>
  <si>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</si>
  <si>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</si>
  <si>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</si>
  <si>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</si>
  <si>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</si>
  <si>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</si>
  <si>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</si>
  <si>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</si>
  <si>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</si>
  <si>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</si>
  <si>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</si>
  <si>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</si>
  <si>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</si>
  <si>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</si>
  <si>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</si>
  <si>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</si>
  <si>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</si>
  <si>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</si>
  <si>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</si>
  <si>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</si>
  <si>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</si>
  <si>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</si>
  <si>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</si>
  <si>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</si>
  <si>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</si>
  <si>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</si>
  <si>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</si>
  <si>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</si>
  <si>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</si>
  <si>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</si>
  <si>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</si>
  <si>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</si>
  <si>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</si>
  <si>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</si>
  <si>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</si>
  <si>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</si>
  <si>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</si>
  <si>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</si>
  <si>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</si>
  <si>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</si>
  <si>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</si>
  <si>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</si>
  <si>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</si>
  <si>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</si>
  <si>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</si>
  <si>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</si>
  <si>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</si>
  <si>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</si>
  <si>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</si>
  <si>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</si>
  <si>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</si>
  <si>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</si>
  <si>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</si>
  <si>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</si>
  <si>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</si>
  <si>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</si>
  <si>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</si>
  <si>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</si>
  <si>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</si>
  <si>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</si>
  <si>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</si>
  <si>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</si>
  <si>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</si>
  <si>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</si>
  <si>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</si>
  <si>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</si>
  <si>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</si>
  <si>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</si>
  <si>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</si>
  <si>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</si>
  <si>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</si>
  <si>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</si>
  <si>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</si>
  <si>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</si>
  <si>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</si>
  <si>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</si>
  <si>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</si>
  <si>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</si>
  <si>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</si>
  <si>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</si>
  <si>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</si>
  <si>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</si>
  <si>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</si>
  <si>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</si>
  <si>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</si>
  <si>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</si>
  <si>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</si>
  <si>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</si>
  <si>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</si>
  <si>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</si>
  <si>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</si>
  <si>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</si>
  <si>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</si>
  <si>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</si>
  <si>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</si>
  <si>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</si>
  <si>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</si>
  <si>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</si>
  <si>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</si>
  <si>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</si>
  <si>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</si>
  <si>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</si>
  <si>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</si>
  <si>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</si>
  <si>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</si>
  <si>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</si>
  <si>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</si>
  <si>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</si>
  <si>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</si>
  <si>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</si>
  <si>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</si>
  <si>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</si>
  <si>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</si>
  <si>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</si>
  <si>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</si>
  <si>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</si>
  <si>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</si>
  <si>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</si>
  <si>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</si>
  <si>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</si>
  <si>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</si>
  <si>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</si>
  <si>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</si>
  <si>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</si>
  <si>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</si>
  <si>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</si>
  <si>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</si>
  <si>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</si>
  <si>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</si>
  <si>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</si>
  <si>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</si>
  <si>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</si>
  <si>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</si>
  <si>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</si>
  <si>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</si>
  <si>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</si>
  <si>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</si>
  <si>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</si>
  <si>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</si>
  <si>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</si>
  <si>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</si>
  <si>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</si>
  <si>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</si>
  <si>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</si>
  <si>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</si>
  <si>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</si>
  <si>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</si>
  <si>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</si>
  <si>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</si>
  <si>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</si>
  <si>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</si>
  <si>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</si>
  <si>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</si>
  <si>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</si>
  <si>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</si>
  <si>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</si>
  <si>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</si>
  <si>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</si>
  <si>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</si>
  <si>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</si>
  <si>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</si>
  <si>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</si>
  <si>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</si>
  <si>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</si>
  <si>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</si>
  <si>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</si>
  <si>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</si>
  <si>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</si>
  <si>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</si>
  <si>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</si>
  <si>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</si>
  <si>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</si>
  <si>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</si>
  <si>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</si>
  <si>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</si>
  <si>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</si>
  <si>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</si>
  <si>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</si>
  <si>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</si>
  <si>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</si>
  <si>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</si>
  <si>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</si>
  <si>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</si>
  <si>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</si>
  <si>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</si>
  <si>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</si>
  <si>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</si>
  <si>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</si>
  <si>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</si>
  <si>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</si>
  <si>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</si>
  <si>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</si>
  <si>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</si>
  <si>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</si>
  <si>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</si>
  <si>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</si>
  <si>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</si>
  <si>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</si>
  <si>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</si>
  <si>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</si>
  <si>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</si>
  <si>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</si>
  <si>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</si>
  <si>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</si>
  <si>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</si>
  <si>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</si>
  <si>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</si>
  <si>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</si>
  <si>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</si>
  <si>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</si>
  <si>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</si>
  <si>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</si>
  <si>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</si>
  <si>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</si>
  <si>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</si>
  <si>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</si>
  <si>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</si>
  <si>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</si>
  <si>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</si>
  <si>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</si>
  <si>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</si>
  <si>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</si>
  <si>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</si>
  <si>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</si>
  <si>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</si>
  <si>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</si>
  <si>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</si>
  <si>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</si>
  <si>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</si>
  <si>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</si>
  <si>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</si>
  <si>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</si>
  <si>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</si>
  <si>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</si>
  <si>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</si>
  <si>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</si>
  <si>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</si>
  <si>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</si>
  <si>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</si>
  <si>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</si>
  <si>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</si>
  <si>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</si>
  <si>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</si>
  <si>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</si>
  <si>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</si>
  <si>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</si>
  <si>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</si>
  <si>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</si>
  <si>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</si>
  <si>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</si>
  <si>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</si>
  <si>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</si>
  <si>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</si>
  <si>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</si>
  <si>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</si>
  <si>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</si>
  <si>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</si>
  <si>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</si>
  <si>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</si>
  <si>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</si>
  <si>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</si>
  <si>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</si>
  <si>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</si>
  <si>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</si>
  <si>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</si>
  <si>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</si>
  <si>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</si>
  <si>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</si>
  <si>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</si>
  <si>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</si>
  <si>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</si>
  <si>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</si>
  <si>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</si>
  <si>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</si>
  <si>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</si>
  <si>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</si>
  <si>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</si>
  <si>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</si>
  <si>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</si>
  <si>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</si>
  <si>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</si>
  <si>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</si>
  <si>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</si>
  <si>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</si>
  <si>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</si>
  <si>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</si>
  <si>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</si>
  <si>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</si>
  <si>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</si>
  <si>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</si>
  <si>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</si>
  <si>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</si>
  <si>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</si>
  <si>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</si>
  <si>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</si>
  <si>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</si>
  <si>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</si>
  <si>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</si>
  <si>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</si>
  <si>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</si>
  <si>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</si>
  <si>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</si>
  <si>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</si>
  <si>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</si>
  <si>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</si>
  <si>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</si>
  <si>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</si>
  <si>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</si>
  <si>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</si>
  <si>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</si>
  <si>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</si>
  <si>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</si>
  <si>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</si>
  <si>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</si>
  <si>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</si>
  <si>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</si>
  <si>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</si>
  <si>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</si>
  <si>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</si>
  <si>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</si>
  <si>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</si>
  <si>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</si>
  <si>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</si>
  <si>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</si>
  <si>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</si>
  <si>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</si>
  <si>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</si>
  <si>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</si>
  <si>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</si>
  <si>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</si>
  <si>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</si>
  <si>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</si>
  <si>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</si>
  <si>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</si>
  <si>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</si>
  <si>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</si>
  <si>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</si>
  <si>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</si>
  <si>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</si>
  <si>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</si>
  <si>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</si>
  <si>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</si>
  <si>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</si>
  <si>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</si>
  <si>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</si>
  <si>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</si>
  <si>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</si>
  <si>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</si>
  <si>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</si>
  <si>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</si>
  <si>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</si>
  <si>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</si>
  <si>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</si>
  <si>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</si>
  <si>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</si>
  <si>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</si>
  <si>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</si>
  <si>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</si>
  <si>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</si>
  <si>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</si>
  <si>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</si>
  <si>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</si>
  <si>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</si>
  <si>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</si>
  <si>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</si>
  <si>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</si>
  <si>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</si>
  <si>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</si>
  <si>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</si>
  <si>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</si>
  <si>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</si>
  <si>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</si>
  <si>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</si>
  <si>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</si>
  <si>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</si>
  <si>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</si>
  <si>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</si>
  <si>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</si>
  <si>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</si>
  <si>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</si>
  <si>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</si>
  <si>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</si>
  <si>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</si>
  <si>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</si>
  <si>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</si>
  <si>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</si>
  <si>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</si>
  <si>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</si>
  <si>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</si>
  <si>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</si>
  <si>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</si>
  <si>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</si>
  <si>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</si>
  <si>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</si>
  <si>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</si>
  <si>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</si>
  <si>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</si>
  <si>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</si>
  <si>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</si>
  <si>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</si>
  <si>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</si>
  <si>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</si>
  <si>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</si>
  <si>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</si>
  <si>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</si>
  <si>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</si>
  <si>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</si>
  <si>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</si>
  <si>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</si>
  <si>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</si>
  <si>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</si>
  <si>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</si>
  <si>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</si>
  <si>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</si>
  <si>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</si>
  <si>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</si>
  <si>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</si>
  <si>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</si>
  <si>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</si>
  <si>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</si>
  <si>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</si>
  <si>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</si>
  <si>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</si>
  <si>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</si>
  <si>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</si>
  <si>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</si>
  <si>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</si>
  <si>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</si>
  <si>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</si>
  <si>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</si>
  <si>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</si>
  <si>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</si>
  <si>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</si>
  <si>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</si>
  <si>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</si>
  <si>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</si>
  <si>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</si>
  <si>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</si>
  <si>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</si>
  <si>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</si>
  <si>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</si>
  <si>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</si>
  <si>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</si>
  <si>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</si>
  <si>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</si>
  <si>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</si>
  <si>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</si>
  <si>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</si>
  <si>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</si>
  <si>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</si>
  <si>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</si>
  <si>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</si>
  <si>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</si>
  <si>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</si>
  <si>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</si>
  <si>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</si>
  <si>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</si>
  <si>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</si>
  <si>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</si>
  <si>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</si>
  <si>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</si>
  <si>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</si>
  <si>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</si>
  <si>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</si>
  <si>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</si>
  <si>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</si>
  <si>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</si>
  <si>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</si>
  <si>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</si>
  <si>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</si>
  <si>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</si>
  <si>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</si>
  <si>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</si>
  <si>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</si>
  <si>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</si>
  <si>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</si>
  <si>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</si>
  <si>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</si>
  <si>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</si>
  <si>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</si>
  <si>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</si>
  <si>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</si>
  <si>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</si>
  <si>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</si>
  <si>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</si>
  <si>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</si>
  <si>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</si>
  <si>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</si>
  <si>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</si>
  <si>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</si>
  <si>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</si>
  <si>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</si>
  <si>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</si>
  <si>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</si>
  <si>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</si>
  <si>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</si>
  <si>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</si>
  <si>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</si>
  <si>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</si>
  <si>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</si>
  <si>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</si>
  <si>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</si>
  <si>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</si>
  <si>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</si>
  <si>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</si>
  <si>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</si>
  <si>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</si>
  <si>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</si>
  <si>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</si>
  <si>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</si>
  <si>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</si>
  <si>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</si>
  <si>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</si>
  <si>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</si>
  <si>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</si>
  <si>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</si>
  <si>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</si>
  <si>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</si>
  <si>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</si>
  <si>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</si>
  <si>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</si>
  <si>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</si>
  <si>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</si>
  <si>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</si>
  <si>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</si>
  <si>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</si>
  <si>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</si>
  <si>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</si>
  <si>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</si>
  <si>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</si>
  <si>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</si>
  <si>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</si>
  <si>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</si>
  <si>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</si>
  <si>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</si>
  <si>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</si>
  <si>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</si>
  <si>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</si>
  <si>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</si>
  <si>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</si>
  <si>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</si>
  <si>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</si>
  <si>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</si>
  <si>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</si>
  <si>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</si>
  <si>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</si>
  <si>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</si>
  <si>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</si>
  <si>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</si>
  <si>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</si>
  <si>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</si>
  <si>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</si>
  <si>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</si>
  <si>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</si>
  <si>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</si>
  <si>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</si>
  <si>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</si>
  <si>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</si>
  <si>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</si>
  <si>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</si>
  <si>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</si>
  <si>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</si>
  <si>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</si>
  <si>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</si>
  <si>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</si>
  <si>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</si>
  <si>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</si>
  <si>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</si>
  <si>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</si>
  <si>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</si>
  <si>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</si>
  <si>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</si>
  <si>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</si>
  <si>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</si>
  <si>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</si>
  <si>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</si>
  <si>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</si>
  <si>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</si>
  <si>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</si>
  <si>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</si>
  <si>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</si>
  <si>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</si>
  <si>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</si>
  <si>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</si>
  <si>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</si>
  <si>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</si>
  <si>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</si>
  <si>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</si>
  <si>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</si>
  <si>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</si>
  <si>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</si>
  <si>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</si>
  <si>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</si>
  <si>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</si>
  <si>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</si>
  <si>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</si>
  <si>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</si>
  <si>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</si>
  <si>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</si>
  <si>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</si>
  <si>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</si>
  <si>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</si>
  <si>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</si>
  <si>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</si>
  <si>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</si>
  <si>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</si>
  <si>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</si>
  <si>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</si>
  <si>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</si>
  <si>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</si>
  <si>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</si>
  <si>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</si>
  <si>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</si>
  <si>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</si>
  <si>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</si>
  <si>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</si>
  <si>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</si>
  <si>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</si>
  <si>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</si>
  <si>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</si>
  <si>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</si>
  <si>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</si>
  <si>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</si>
  <si>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</si>
  <si>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</si>
  <si>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</si>
  <si>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</si>
  <si>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</si>
  <si>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</si>
  <si>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</si>
  <si>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</si>
  <si>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</si>
  <si>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</si>
  <si>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</si>
  <si>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</si>
  <si>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</si>
  <si>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</si>
  <si>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</si>
  <si>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</si>
  <si>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</si>
  <si>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</si>
  <si>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</si>
  <si>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</si>
  <si>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</si>
  <si>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</si>
  <si>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</si>
  <si>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</si>
  <si>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</si>
  <si>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</si>
  <si>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</si>
  <si>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</si>
  <si>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</si>
  <si>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</si>
  <si>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</si>
  <si>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</si>
  <si>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</si>
  <si>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</si>
  <si>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</si>
  <si>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</si>
  <si>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</si>
  <si>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</si>
  <si>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</si>
  <si>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</si>
  <si>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</si>
  <si>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</si>
  <si>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</si>
  <si>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</si>
  <si>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</si>
  <si>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</si>
  <si>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</si>
  <si>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</si>
  <si>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</si>
  <si>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</si>
  <si>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</si>
  <si>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</si>
  <si>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</si>
  <si>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</si>
  <si>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</si>
  <si>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</si>
  <si>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</si>
  <si>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</si>
  <si>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</si>
  <si>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</si>
  <si>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</si>
  <si>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</si>
  <si>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</si>
  <si>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</si>
  <si>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</si>
  <si>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</si>
  <si>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</si>
  <si>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</si>
  <si>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</si>
  <si>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</si>
  <si>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</si>
  <si>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</si>
  <si>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</si>
  <si>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</si>
  <si>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</si>
  <si>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</si>
  <si>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</si>
  <si>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</si>
  <si>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</si>
  <si>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</si>
  <si>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</si>
  <si>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</si>
  <si>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</si>
  <si>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</si>
  <si>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</si>
  <si>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</si>
  <si>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</si>
  <si>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</si>
  <si>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</si>
  <si>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</si>
  <si>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</si>
  <si>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</si>
  <si>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</si>
  <si>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</si>
  <si>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</si>
  <si>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</si>
  <si>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</si>
  <si>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</si>
  <si>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</si>
  <si>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</si>
  <si>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</si>
  <si>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</si>
  <si>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</si>
  <si>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</si>
  <si>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</si>
  <si>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</si>
  <si>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</si>
  <si>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</si>
  <si>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</si>
  <si>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</si>
  <si>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</si>
  <si>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</si>
  <si>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</si>
  <si>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</si>
  <si>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</si>
  <si>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</si>
  <si>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</si>
  <si>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</si>
  <si>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</si>
  <si>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</si>
  <si>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</si>
  <si>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</si>
  <si>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</si>
  <si>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</si>
  <si>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</si>
  <si>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</si>
  <si>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</si>
  <si>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</si>
  <si>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</si>
  <si>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</si>
  <si>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</si>
  <si>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</si>
  <si>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</si>
  <si>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</si>
  <si>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</si>
  <si>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</si>
  <si>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</si>
  <si>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</si>
  <si>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</si>
  <si>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</si>
  <si>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</si>
  <si>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</si>
  <si>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</si>
  <si>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</si>
  <si>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</si>
  <si>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</si>
  <si>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</si>
  <si>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</si>
  <si>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</si>
  <si>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</si>
  <si>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</si>
  <si>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</si>
  <si>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</si>
  <si>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</si>
  <si>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</si>
  <si>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</si>
  <si>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</si>
  <si>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</si>
  <si>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</si>
  <si>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</si>
  <si>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</si>
  <si>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</si>
  <si>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</si>
  <si>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</si>
  <si>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</si>
  <si>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</si>
  <si>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</si>
  <si>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</si>
  <si>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</si>
  <si>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</si>
  <si>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</si>
  <si>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</si>
  <si>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</si>
  <si>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</si>
  <si>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</si>
  <si>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</si>
  <si>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</si>
  <si>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</si>
  <si>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</si>
  <si>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</si>
  <si>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</si>
  <si>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</si>
  <si>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</si>
  <si>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</si>
  <si>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</si>
  <si>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</si>
  <si>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</si>
  <si>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</si>
  <si>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</si>
  <si>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</si>
  <si>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</si>
  <si>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</si>
  <si>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</si>
  <si>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</si>
  <si>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</si>
  <si>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</si>
  <si>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</si>
  <si>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</si>
  <si>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</si>
  <si>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</si>
  <si>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</si>
  <si>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</si>
  <si>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</si>
  <si>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</si>
  <si>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</si>
  <si>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</si>
  <si>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</si>
  <si>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</si>
  <si>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</si>
  <si>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</si>
  <si>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</si>
  <si>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</si>
  <si>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</si>
  <si>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</si>
  <si>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</si>
  <si>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</si>
  <si>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</si>
  <si>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</si>
  <si>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</si>
  <si>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</si>
  <si>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</si>
  <si>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</si>
  <si>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</si>
  <si>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</si>
  <si>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</si>
  <si>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</si>
  <si>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</si>
  <si>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</si>
  <si>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</si>
  <si>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</si>
  <si>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</si>
  <si>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</si>
  <si>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</si>
  <si>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</si>
  <si>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</si>
  <si>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</si>
  <si>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</si>
  <si>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</si>
  <si>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</si>
  <si>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</si>
  <si>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</si>
  <si>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</si>
  <si>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</si>
  <si>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</si>
  <si>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</si>
  <si>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</si>
  <si>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</si>
  <si>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</si>
  <si>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</si>
  <si>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</si>
  <si>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</si>
  <si>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</si>
  <si>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</si>
  <si>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</si>
  <si>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</si>
  <si>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</si>
  <si>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</si>
  <si>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</si>
  <si>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</si>
  <si>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</si>
  <si>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</si>
  <si>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</si>
  <si>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</si>
  <si>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</si>
  <si>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</si>
  <si>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</si>
  <si>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</si>
  <si>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</si>
  <si>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</si>
  <si>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</si>
  <si>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</si>
  <si>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</si>
  <si>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</si>
  <si>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</si>
  <si>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</si>
  <si>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</si>
  <si>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</si>
  <si>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</si>
  <si>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</si>
  <si>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</si>
  <si>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</si>
  <si>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</si>
  <si>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</si>
  <si>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</si>
  <si>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</si>
  <si>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</si>
  <si>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</si>
  <si>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</si>
  <si>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</si>
  <si>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</si>
  <si>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</si>
  <si>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</si>
  <si>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</si>
  <si>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</si>
  <si>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</si>
  <si>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</si>
  <si>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</si>
  <si>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</si>
  <si>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</si>
  <si>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</si>
  <si>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</si>
  <si>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</si>
  <si>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</si>
  <si>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</si>
  <si>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</si>
  <si>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</si>
  <si>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</si>
  <si>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</si>
  <si>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</si>
  <si>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</si>
  <si>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</si>
  <si>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</si>
  <si>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</si>
  <si>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</si>
  <si>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</si>
  <si>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</si>
  <si>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</si>
  <si>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</si>
  <si>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</si>
  <si>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</si>
  <si>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</si>
  <si>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</si>
  <si>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</si>
  <si>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</si>
  <si>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</si>
  <si>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</si>
  <si>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</si>
  <si>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</si>
  <si>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</si>
  <si>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</si>
  <si>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</si>
  <si>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</si>
  <si>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</si>
  <si>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</si>
  <si>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</si>
  <si>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</si>
  <si>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</si>
  <si>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</si>
  <si>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</si>
  <si>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</si>
  <si>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</si>
  <si>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</si>
  <si>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</si>
  <si>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</si>
  <si>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</si>
  <si>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</si>
  <si>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</si>
  <si>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</si>
  <si>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</si>
  <si>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</si>
  <si>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</si>
  <si>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</si>
  <si>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</si>
  <si>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</si>
  <si>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</si>
  <si>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</si>
  <si>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</si>
  <si>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</si>
  <si>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</si>
  <si>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</si>
  <si>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</si>
  <si>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</si>
  <si>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</si>
  <si>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</si>
  <si>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</si>
  <si>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</si>
  <si>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</si>
  <si>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</si>
  <si>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</si>
  <si>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</si>
  <si>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</si>
  <si>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</si>
  <si>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</si>
  <si>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</si>
  <si>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</si>
  <si>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</si>
  <si>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</si>
  <si>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</si>
  <si>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</si>
  <si>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</si>
  <si>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</si>
  <si>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</si>
  <si>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</si>
  <si>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</si>
  <si>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</si>
  <si>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</si>
  <si>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</si>
  <si>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</si>
  <si>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</si>
  <si>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</si>
  <si>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</si>
  <si>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</si>
  <si>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</si>
  <si>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</si>
  <si>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</si>
  <si>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</si>
  <si>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</si>
  <si>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</si>
  <si>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</si>
  <si>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</si>
  <si>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</si>
  <si>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</si>
  <si>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</si>
  <si>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</si>
  <si>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</si>
  <si>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</si>
  <si>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</si>
  <si>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</si>
  <si>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</si>
  <si>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</si>
  <si>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</si>
  <si>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</si>
  <si>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</si>
  <si>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</si>
  <si>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</si>
  <si>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</si>
  <si>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</si>
  <si>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</si>
  <si>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</si>
  <si>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</si>
  <si>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</si>
  <si>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</si>
  <si>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</si>
  <si>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</si>
  <si>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</si>
  <si>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</si>
  <si>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</si>
  <si>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</si>
  <si>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</si>
  <si>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</si>
  <si>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</si>
  <si>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</si>
  <si>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</si>
  <si>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</si>
  <si>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</si>
  <si>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</si>
  <si>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</si>
  <si>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</si>
  <si>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</si>
  <si>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</si>
  <si>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</si>
  <si>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</si>
  <si>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</si>
  <si>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</si>
  <si>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</si>
  <si>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</si>
  <si>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</si>
  <si>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</si>
  <si>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</si>
  <si>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</si>
  <si>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</si>
  <si>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</si>
  <si>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</si>
  <si>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</si>
  <si>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</si>
  <si>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</si>
  <si>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</si>
  <si>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</si>
  <si>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</si>
  <si>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</si>
  <si>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</si>
  <si>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</si>
  <si>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</si>
  <si>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</si>
  <si>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</si>
  <si>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</si>
  <si>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</si>
  <si>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</si>
  <si>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</si>
  <si>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</si>
  <si>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</si>
  <si>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</si>
  <si>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</si>
  <si>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</si>
  <si>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</si>
  <si>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</si>
  <si>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</si>
  <si>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</si>
  <si>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</si>
  <si>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</si>
  <si>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</si>
  <si>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</si>
  <si>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</si>
  <si>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</si>
  <si>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</si>
  <si>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</si>
  <si>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</si>
  <si>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</si>
  <si>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</si>
  <si>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</si>
  <si>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</si>
  <si>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</si>
  <si>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</si>
  <si>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</si>
  <si>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</si>
  <si>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</si>
  <si>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</si>
  <si>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</si>
  <si>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</si>
  <si>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</si>
  <si>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</si>
  <si>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</si>
  <si>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</si>
  <si>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</si>
  <si>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</si>
  <si>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</si>
  <si>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</si>
  <si>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</si>
  <si>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</si>
  <si>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</si>
  <si>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</si>
  <si>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</si>
  <si>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</si>
  <si>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</si>
  <si>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</si>
  <si>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</si>
  <si>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</si>
  <si>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</si>
  <si>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</si>
  <si>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</si>
  <si>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</si>
  <si>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</si>
  <si>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</si>
  <si>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</si>
  <si>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</si>
  <si>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</si>
  <si>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</si>
  <si>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</si>
  <si>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</si>
  <si>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</si>
  <si>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</si>
  <si>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</si>
  <si>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</si>
  <si>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</si>
  <si>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</si>
  <si>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</si>
  <si>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</si>
  <si>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</si>
  <si>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</si>
  <si>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</si>
  <si>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</si>
  <si>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</si>
  <si>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</si>
  <si>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</si>
  <si>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</si>
  <si>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</si>
  <si>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</si>
  <si>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</si>
  <si>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</si>
  <si>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</si>
  <si>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</si>
  <si>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</si>
  <si>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</si>
  <si>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</si>
  <si>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</si>
  <si>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</si>
  <si>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</si>
  <si>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</si>
  <si>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</si>
  <si>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</si>
  <si>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</si>
  <si>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</si>
  <si>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</si>
  <si>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</si>
  <si>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</si>
  <si>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</si>
  <si>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</si>
  <si>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</si>
  <si>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</si>
  <si>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</si>
  <si>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</si>
  <si>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</si>
  <si>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</si>
  <si>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</si>
  <si>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</si>
  <si>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</si>
  <si>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</si>
  <si>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</si>
  <si>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</si>
  <si>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</si>
  <si>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</si>
  <si>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</si>
  <si>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</si>
  <si>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</si>
  <si>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</si>
  <si>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</si>
  <si>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</si>
  <si>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</si>
  <si>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</si>
  <si>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</si>
  <si>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</si>
  <si>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</si>
  <si>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</si>
  <si>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</si>
  <si>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</si>
  <si>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</si>
  <si>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</si>
  <si>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</si>
  <si>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</si>
  <si>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</si>
  <si>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</si>
  <si>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</si>
  <si>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</si>
  <si>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</si>
  <si>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</si>
  <si>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</si>
  <si>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</si>
  <si>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</si>
  <si>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</si>
  <si>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</si>
  <si>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</si>
  <si>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</si>
  <si>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</si>
  <si>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</si>
  <si>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</si>
  <si>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</si>
  <si>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</si>
  <si>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</si>
  <si>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</si>
  <si>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</si>
  <si>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</si>
  <si>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</si>
  <si>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</si>
  <si>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</si>
  <si>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</si>
  <si>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</si>
  <si>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</si>
  <si>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</si>
  <si>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</si>
  <si>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</si>
  <si>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</si>
  <si>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</si>
  <si>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</si>
  <si>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</si>
  <si>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</si>
  <si>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</si>
  <si>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</si>
  <si>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</si>
  <si>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</si>
  <si>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</si>
  <si>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</si>
  <si>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</si>
  <si>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</si>
  <si>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</si>
  <si>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</si>
  <si>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</si>
  <si>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</si>
  <si>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</si>
  <si>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</si>
  <si>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</si>
  <si>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</si>
  <si>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</si>
  <si>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</si>
  <si>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</si>
  <si>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</si>
  <si>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</si>
  <si>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</si>
  <si>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</si>
  <si>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</si>
  <si>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</si>
  <si>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</si>
  <si>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</si>
  <si>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</si>
  <si>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</si>
  <si>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</si>
  <si>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</si>
  <si>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</si>
  <si>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</si>
  <si>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</si>
  <si>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</si>
  <si>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</si>
  <si>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</si>
  <si>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</si>
  <si>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</si>
  <si>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</si>
  <si>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</si>
  <si>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</si>
  <si>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</si>
  <si>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</si>
  <si>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</si>
  <si>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</si>
  <si>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</si>
  <si>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</si>
  <si>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</si>
  <si>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</si>
  <si>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</si>
  <si>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</si>
  <si>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</si>
  <si>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</si>
  <si>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</si>
  <si>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</si>
  <si>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</si>
  <si>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</si>
  <si>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</si>
  <si>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</si>
  <si>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</si>
  <si>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</si>
  <si>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</si>
  <si>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</si>
  <si>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</si>
  <si>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</si>
  <si>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</si>
  <si>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</si>
  <si>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</si>
  <si>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</si>
  <si>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</si>
  <si>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</si>
  <si>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</si>
  <si>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</si>
  <si>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</si>
  <si>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</si>
  <si>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</si>
  <si>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</si>
  <si>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</si>
  <si>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</si>
  <si>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</si>
  <si>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</si>
  <si>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</si>
  <si>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</si>
  <si>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</si>
  <si>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</si>
  <si>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</si>
  <si>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</si>
  <si>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</si>
  <si>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</si>
  <si>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</si>
  <si>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</si>
  <si>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</si>
  <si>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</si>
  <si>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</si>
  <si>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</si>
  <si>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</si>
  <si>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</si>
  <si>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</si>
  <si>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</si>
  <si>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</si>
  <si>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</si>
  <si>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</si>
  <si>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</si>
  <si>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</si>
  <si>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</si>
  <si>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</si>
  <si>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</si>
  <si>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</si>
  <si>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</si>
  <si>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</si>
  <si>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</si>
  <si>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</si>
  <si>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</si>
  <si>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</si>
  <si>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</si>
  <si>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</si>
  <si>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</si>
  <si>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</si>
  <si>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</si>
  <si>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</si>
  <si>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</si>
  <si>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</si>
  <si>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</si>
  <si>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</si>
  <si>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</si>
  <si>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</si>
  <si>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</si>
  <si>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</si>
  <si>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</si>
  <si>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</si>
  <si>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</si>
  <si>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</si>
  <si>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</si>
  <si>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</si>
  <si>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</si>
  <si>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</si>
  <si>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</si>
  <si>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</si>
  <si>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</si>
  <si>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</si>
  <si>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</si>
  <si>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</si>
  <si>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</si>
  <si>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</si>
  <si>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</si>
  <si>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</si>
  <si>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</si>
  <si>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</si>
  <si>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</si>
  <si>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</si>
  <si>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</si>
  <si>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</si>
  <si>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</si>
  <si>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</si>
  <si>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</si>
  <si>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</si>
  <si>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</si>
  <si>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</si>
  <si>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</si>
  <si>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</si>
  <si>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</si>
  <si>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</si>
  <si>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</si>
  <si>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</si>
  <si>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</si>
  <si>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</si>
  <si>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</si>
  <si>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</si>
  <si>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</si>
  <si>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</si>
  <si>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</si>
  <si>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</si>
  <si>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</si>
  <si>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</si>
  <si>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</si>
  <si>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</si>
  <si>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</si>
  <si>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</si>
  <si>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</si>
  <si>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</si>
  <si>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</si>
  <si>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</si>
  <si>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</si>
  <si>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</si>
  <si>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</si>
  <si>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</si>
  <si>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</si>
  <si>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</si>
  <si>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</si>
  <si>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</si>
  <si>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</si>
  <si>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</si>
  <si>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</si>
  <si>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</si>
  <si>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</si>
  <si>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</si>
  <si>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</si>
  <si>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</si>
  <si>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</si>
  <si>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</si>
  <si>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</si>
  <si>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</si>
  <si>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</si>
  <si>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</si>
  <si>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</si>
  <si>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</si>
  <si>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</si>
  <si>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</si>
  <si>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</si>
  <si>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</si>
  <si>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</si>
  <si>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</si>
  <si>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</si>
  <si>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</si>
  <si>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</si>
  <si>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</si>
  <si>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</si>
  <si>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</si>
  <si>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</si>
  <si>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</si>
  <si>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</si>
  <si>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</si>
  <si>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</si>
  <si>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</si>
  <si>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</si>
  <si>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</si>
  <si>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</si>
  <si>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</si>
  <si>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</si>
  <si>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</si>
  <si>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</si>
  <si>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</si>
  <si>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</si>
  <si>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</si>
  <si>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</si>
  <si>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</si>
  <si>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</si>
  <si>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</si>
  <si>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</si>
  <si>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</si>
  <si>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</si>
  <si>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</si>
  <si>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</si>
  <si>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</si>
  <si>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</si>
  <si>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</si>
  <si>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</si>
  <si>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</si>
  <si>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</si>
  <si>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</si>
  <si>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</si>
  <si>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</si>
  <si>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</si>
  <si>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</si>
  <si>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</si>
  <si>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</si>
  <si>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</si>
  <si>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</si>
  <si>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</si>
  <si>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</si>
  <si>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</si>
  <si>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</si>
  <si>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</si>
  <si>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</si>
  <si>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</si>
  <si>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</si>
  <si>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</si>
  <si>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</si>
  <si>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</si>
  <si>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</si>
  <si>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</si>
  <si>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</si>
  <si>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</si>
  <si>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</si>
  <si>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</si>
  <si>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</si>
  <si>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</si>
  <si>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</si>
  <si>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</si>
  <si>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</si>
  <si>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</si>
  <si>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</si>
  <si>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</si>
  <si>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</si>
  <si>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</si>
  <si>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</si>
  <si>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</si>
  <si>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</si>
  <si>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</si>
  <si>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</si>
  <si>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</si>
  <si>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</si>
  <si>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</si>
  <si>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</si>
  <si>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</si>
  <si>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</si>
  <si>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</si>
  <si>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</si>
  <si>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</si>
  <si>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</si>
  <si>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</si>
  <si>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</si>
  <si>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</si>
  <si>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</si>
  <si>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</si>
  <si>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</si>
  <si>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</si>
  <si>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</si>
  <si>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</si>
  <si>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</si>
  <si>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</si>
  <si>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</si>
  <si>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</si>
  <si>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</si>
  <si>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</si>
  <si>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</si>
  <si>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</si>
  <si>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</si>
  <si>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</si>
  <si>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</si>
  <si>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</si>
  <si>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</si>
  <si>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</si>
  <si>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</si>
  <si>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</si>
  <si>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</si>
  <si>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</si>
  <si>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</si>
  <si>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</si>
  <si>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</si>
  <si>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</si>
  <si>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</si>
  <si>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</si>
  <si>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</si>
  <si>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</si>
  <si>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</si>
  <si>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</si>
  <si>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</si>
  <si>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</si>
  <si>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</si>
  <si>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</si>
  <si>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</si>
  <si>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</si>
  <si>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</si>
  <si>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</si>
  <si>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</si>
  <si>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</si>
  <si>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</si>
  <si>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</si>
  <si>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</si>
  <si>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</si>
  <si>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</si>
  <si>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</si>
  <si>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</si>
  <si>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</si>
  <si>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</si>
  <si>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</si>
  <si>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</si>
  <si>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</si>
  <si>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</si>
  <si>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</si>
  <si>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</si>
  <si>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</si>
  <si>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</si>
  <si>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</si>
  <si>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</si>
  <si>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</si>
  <si>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</si>
  <si>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</si>
  <si>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</si>
  <si>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</si>
  <si>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</si>
  <si>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</si>
  <si>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</si>
  <si>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</si>
  <si>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</si>
  <si>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</si>
  <si>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</si>
  <si>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</si>
  <si>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</si>
  <si>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</si>
  <si>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</si>
  <si>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</si>
  <si>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</si>
  <si>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</si>
  <si>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</si>
  <si>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</si>
  <si>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</si>
  <si>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</si>
  <si>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</si>
  <si>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</si>
  <si>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</si>
  <si>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</si>
  <si>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</si>
  <si>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</si>
  <si>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</si>
  <si>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</si>
  <si>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</si>
  <si>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</si>
  <si>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</si>
  <si>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</si>
  <si>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</si>
  <si>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</si>
  <si>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</si>
  <si>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</si>
  <si>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</si>
  <si>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</si>
  <si>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</si>
  <si>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</si>
  <si>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</si>
  <si>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</si>
  <si>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</si>
  <si>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</si>
  <si>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</si>
  <si>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</si>
  <si>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</si>
  <si>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</si>
  <si>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</si>
  <si>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</si>
  <si>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</si>
  <si>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</si>
  <si>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</si>
  <si>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</si>
  <si>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</si>
  <si>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</si>
  <si>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</si>
  <si>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</si>
  <si>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</si>
  <si>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</si>
  <si>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</si>
  <si>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</si>
  <si>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</si>
  <si>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</si>
  <si>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</si>
  <si>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</si>
  <si>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</si>
  <si>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</si>
  <si>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</si>
  <si>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</si>
  <si>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</si>
  <si>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</si>
  <si>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</si>
  <si>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</si>
  <si>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</si>
  <si>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</si>
  <si>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</si>
  <si>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</si>
  <si>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</si>
  <si>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</si>
  <si>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</si>
  <si>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</si>
  <si>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</si>
  <si>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</si>
  <si>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</si>
  <si>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</si>
  <si>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</si>
  <si>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</si>
  <si>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</si>
  <si>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</si>
  <si>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</si>
  <si>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</si>
  <si>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</si>
  <si>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</si>
  <si>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</si>
  <si>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</si>
  <si>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</si>
  <si>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</si>
  <si>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</si>
  <si>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</si>
  <si>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</si>
  <si>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</si>
  <si>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</si>
  <si>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</si>
  <si>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</si>
  <si>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</si>
  <si>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</si>
  <si>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</si>
  <si>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</si>
  <si>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</si>
  <si>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</si>
  <si>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</si>
  <si>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</si>
  <si>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</si>
  <si>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</si>
  <si>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</si>
  <si>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</si>
  <si>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</si>
  <si>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</si>
  <si>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</si>
  <si>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</si>
  <si>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</si>
  <si>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</si>
  <si>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</si>
  <si>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</si>
  <si>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</si>
  <si>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</si>
  <si>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</si>
  <si>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</si>
  <si>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</si>
  <si>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</si>
  <si>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</si>
  <si>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</si>
  <si>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</si>
  <si>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</si>
  <si>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</si>
  <si>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</si>
  <si>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</si>
  <si>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</si>
  <si>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</si>
  <si>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</si>
  <si>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</si>
  <si>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</si>
  <si>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</si>
  <si>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</si>
  <si>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</si>
  <si>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</si>
  <si>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</si>
  <si>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</si>
  <si>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</si>
  <si>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</si>
  <si>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</si>
  <si>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</si>
  <si>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</si>
  <si>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</si>
  <si>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</si>
  <si>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</si>
  <si>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</si>
  <si>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</si>
  <si>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</si>
  <si>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</si>
  <si>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</si>
  <si>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</si>
  <si>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</si>
  <si>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</si>
  <si>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</si>
  <si>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</si>
  <si>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</si>
  <si>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</si>
  <si>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</si>
  <si>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</si>
  <si>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</si>
  <si>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</si>
  <si>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</si>
  <si>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</si>
  <si>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</si>
  <si>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</si>
  <si>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</si>
  <si>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</si>
  <si>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</si>
  <si>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</si>
  <si>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</si>
  <si>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</si>
  <si>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</si>
  <si>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</si>
  <si>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</si>
  <si>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</si>
  <si>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</si>
  <si>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</si>
  <si>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</si>
  <si>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</si>
  <si>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</si>
  <si>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</si>
  <si>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</si>
  <si>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</si>
  <si>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</si>
  <si>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</si>
  <si>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</si>
  <si>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</si>
  <si>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</si>
  <si>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</si>
  <si>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</si>
  <si>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</si>
  <si>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</si>
  <si>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</si>
  <si>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</si>
  <si>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</si>
  <si>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</si>
  <si>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</si>
  <si>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</si>
  <si>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</si>
  <si>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</si>
  <si>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</si>
  <si>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</si>
  <si>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</si>
  <si>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</si>
  <si>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</si>
  <si>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</si>
  <si>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</si>
  <si>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</si>
  <si>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</si>
  <si>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</si>
  <si>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</si>
  <si>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</si>
  <si>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</si>
  <si>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</si>
  <si>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</si>
  <si>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</si>
  <si>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</si>
  <si>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</si>
  <si>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</si>
  <si>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</si>
  <si>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</si>
  <si>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</si>
  <si>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</si>
  <si>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</si>
  <si>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</si>
  <si>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</si>
  <si>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</si>
  <si>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</si>
  <si>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</si>
  <si>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</si>
  <si>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</si>
  <si>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</si>
  <si>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</si>
  <si>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</si>
  <si>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</si>
  <si>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</si>
  <si>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</si>
  <si>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</si>
  <si>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</si>
  <si>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</si>
  <si>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</si>
  <si>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</si>
  <si>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</si>
  <si>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</si>
  <si>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</si>
  <si>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</si>
  <si>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</si>
  <si>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</si>
  <si>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</si>
  <si>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</si>
  <si>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</si>
  <si>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</si>
  <si>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</si>
  <si>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</si>
  <si>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</si>
  <si>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</si>
  <si>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</si>
  <si>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</si>
  <si>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</si>
  <si>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</si>
  <si>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</si>
  <si>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</si>
  <si>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</si>
  <si>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</si>
  <si>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</si>
  <si>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</si>
  <si>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</si>
  <si>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</si>
  <si>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</si>
  <si>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</si>
  <si>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</si>
  <si>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</si>
  <si>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</si>
  <si>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</si>
  <si>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</si>
  <si>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</si>
  <si>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</si>
  <si>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</si>
  <si>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</si>
  <si>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</si>
  <si>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</si>
  <si>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</si>
  <si>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</si>
  <si>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</si>
  <si>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</si>
  <si>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</si>
  <si>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</si>
  <si>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</si>
  <si>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</si>
  <si>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</si>
  <si>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</si>
  <si>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</si>
  <si>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</si>
  <si>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</si>
  <si>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</si>
  <si>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</si>
  <si>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</si>
  <si>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</si>
  <si>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</si>
  <si>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</si>
  <si>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</si>
  <si>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</si>
  <si>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</si>
  <si>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</si>
  <si>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</si>
  <si>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</si>
  <si>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</si>
  <si>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</si>
  <si>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</si>
  <si>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</si>
  <si>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</si>
  <si>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</si>
  <si>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</si>
  <si>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</si>
  <si>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</si>
  <si>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</si>
  <si>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</si>
  <si>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</si>
  <si>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</si>
  <si>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</si>
  <si>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</si>
  <si>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</si>
  <si>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</si>
  <si>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</si>
  <si>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</si>
  <si>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</si>
  <si>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</si>
  <si>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</si>
  <si>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</si>
  <si>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</si>
  <si>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</si>
  <si>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</si>
  <si>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</si>
  <si>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</si>
  <si>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</si>
  <si>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</si>
  <si>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</si>
  <si>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</si>
  <si>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</si>
  <si>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</si>
  <si>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</si>
  <si>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</si>
  <si>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</si>
  <si>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</si>
  <si>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</si>
  <si>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</si>
  <si>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</si>
  <si>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</si>
  <si>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</si>
  <si>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</si>
  <si>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</si>
  <si>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</si>
  <si>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</si>
  <si>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</si>
  <si>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</si>
  <si>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</si>
  <si>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</si>
  <si>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</si>
  <si>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</si>
  <si>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</si>
  <si>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</si>
  <si>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</si>
  <si>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</si>
  <si>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</si>
  <si>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</si>
  <si>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</si>
  <si>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</si>
  <si>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</si>
  <si>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</si>
  <si>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</si>
  <si>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</si>
  <si>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</si>
  <si>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</si>
  <si>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</si>
  <si>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</si>
  <si>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</si>
  <si>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</si>
  <si>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</si>
  <si>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</si>
  <si>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</si>
  <si>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</si>
  <si>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</si>
  <si>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</si>
  <si>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</si>
  <si>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</si>
  <si>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</si>
  <si>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</si>
  <si>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</si>
  <si>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</si>
  <si>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</si>
  <si>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</si>
  <si>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</si>
  <si>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</si>
  <si>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</si>
  <si>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</si>
  <si>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</si>
  <si>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</si>
  <si>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</si>
  <si>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</si>
  <si>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</si>
  <si>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</si>
  <si>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</si>
  <si>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</si>
  <si>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</si>
  <si>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</si>
  <si>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</si>
  <si>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</si>
  <si>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</si>
  <si>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</si>
  <si>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</si>
  <si>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</si>
  <si>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</si>
  <si>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</si>
  <si>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</si>
  <si>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</si>
  <si>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</si>
  <si>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</si>
  <si>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</si>
  <si>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</si>
  <si>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</si>
  <si>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</si>
  <si>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</si>
  <si>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</si>
  <si>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</si>
  <si>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</si>
  <si>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</si>
  <si>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</si>
  <si>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</si>
  <si>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</si>
  <si>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</si>
  <si>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</si>
  <si>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</si>
  <si>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</si>
  <si>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</si>
  <si>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</si>
  <si>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</si>
  <si>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</si>
  <si>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</si>
  <si>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</si>
  <si>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</si>
  <si>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</si>
  <si>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</si>
  <si>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</si>
  <si>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</si>
  <si>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</si>
  <si>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</si>
  <si>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</si>
  <si>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</si>
  <si>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</si>
  <si>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</si>
  <si>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</si>
  <si>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</si>
  <si>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</si>
  <si>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</si>
  <si>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</si>
  <si>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</si>
  <si>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</si>
  <si>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</si>
  <si>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</si>
  <si>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</si>
  <si>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</si>
  <si>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</si>
  <si>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</si>
  <si>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</si>
  <si>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</si>
  <si>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</si>
  <si>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</si>
  <si>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</si>
  <si>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</si>
  <si>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</si>
  <si>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</si>
  <si>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</si>
  <si>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</si>
  <si>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</si>
  <si>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</si>
  <si>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</si>
  <si>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</si>
  <si>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</si>
  <si>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</si>
  <si>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</si>
  <si>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</si>
  <si>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</si>
  <si>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</si>
  <si>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</si>
  <si>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</si>
  <si>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</si>
  <si>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</si>
  <si>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</si>
  <si>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</si>
  <si>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</si>
  <si>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</si>
  <si>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</si>
  <si>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</si>
  <si>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</si>
  <si>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</si>
  <si>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</si>
  <si>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</si>
  <si>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</si>
  <si>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</si>
  <si>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</si>
  <si>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</si>
  <si>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</si>
  <si>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</si>
  <si>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</si>
  <si>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</si>
  <si>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</si>
  <si>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</si>
  <si>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</si>
  <si>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</si>
  <si>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</si>
  <si>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</si>
  <si>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</si>
  <si>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</si>
  <si>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</si>
  <si>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</si>
  <si>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</si>
  <si>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</si>
  <si>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</si>
  <si>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</si>
  <si>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</si>
  <si>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</si>
  <si>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</si>
  <si>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</si>
  <si>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</si>
  <si>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</si>
  <si>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</si>
  <si>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</si>
  <si>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</si>
  <si>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</si>
  <si>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</si>
  <si>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</si>
  <si>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</si>
  <si>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</si>
  <si>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</si>
  <si>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</si>
  <si>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</si>
  <si>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</si>
  <si>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</si>
  <si>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</si>
  <si>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</si>
  <si>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</si>
  <si>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</si>
  <si>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</si>
  <si>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</si>
  <si>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</si>
  <si>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</si>
  <si>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</si>
  <si>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</si>
  <si>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</si>
  <si>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</si>
  <si>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</si>
  <si>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</si>
  <si>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</si>
  <si>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</si>
  <si>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</si>
  <si>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</si>
  <si>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</si>
  <si>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</si>
  <si>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</si>
  <si>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</si>
  <si>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</si>
  <si>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</si>
  <si>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</si>
  <si>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</si>
  <si>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</si>
  <si>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</si>
  <si>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</si>
  <si>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</si>
  <si>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</si>
  <si>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</si>
  <si>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</si>
  <si>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</si>
  <si>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</si>
  <si>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</si>
  <si>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</si>
  <si>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</si>
  <si>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</si>
  <si>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</si>
  <si>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</si>
  <si>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</si>
  <si>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</si>
  <si>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</si>
  <si>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</si>
  <si>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</si>
  <si>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</si>
  <si>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</si>
  <si>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</si>
  <si>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</si>
  <si>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</si>
  <si>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</si>
  <si>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</si>
  <si>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</si>
  <si>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</si>
  <si>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</si>
  <si>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</si>
  <si>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</si>
  <si>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</si>
  <si>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</si>
  <si>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</si>
  <si>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</si>
  <si>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</si>
  <si>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</si>
  <si>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</si>
  <si>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</si>
  <si>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</si>
  <si>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</si>
  <si>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</si>
  <si>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</si>
  <si>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</si>
  <si>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</si>
  <si>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</si>
  <si>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</si>
  <si>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</si>
  <si>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</si>
  <si>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</si>
  <si>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</si>
  <si>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</si>
  <si>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</si>
  <si>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</si>
  <si>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</si>
  <si>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</si>
  <si>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</si>
  <si>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</si>
  <si>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</si>
  <si>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</si>
  <si>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</si>
  <si>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</si>
  <si>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</si>
  <si>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</si>
  <si>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</si>
  <si>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</si>
  <si>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</si>
  <si>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</si>
  <si>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</si>
  <si>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</si>
  <si>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</si>
  <si>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</si>
  <si>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</si>
  <si>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</si>
  <si>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</si>
  <si>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</si>
  <si>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</si>
  <si>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</si>
  <si>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</si>
  <si>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</si>
  <si>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</si>
  <si>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</si>
  <si>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</si>
  <si>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</si>
  <si>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</si>
  <si>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</si>
  <si>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</si>
  <si>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</si>
  <si>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</si>
  <si>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</si>
  <si>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</si>
  <si>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</si>
  <si>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</si>
  <si>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</si>
  <si>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</si>
  <si>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</si>
  <si>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</si>
  <si>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</si>
  <si>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</si>
  <si>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</si>
  <si>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</si>
  <si>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</si>
  <si>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</si>
  <si>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</si>
  <si>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</si>
  <si>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</si>
  <si>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</si>
  <si>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</si>
  <si>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</si>
  <si>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</si>
  <si>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</si>
  <si>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</si>
  <si>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</si>
  <si>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</si>
  <si>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</si>
  <si>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</si>
  <si>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</si>
  <si>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</si>
  <si>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</si>
  <si>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</si>
  <si>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</si>
  <si>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</si>
  <si>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</si>
  <si>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</si>
  <si>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</si>
  <si>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</si>
  <si>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</si>
  <si>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</si>
  <si>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</si>
  <si>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</si>
  <si>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</si>
  <si>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</si>
  <si>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</si>
  <si>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</si>
  <si>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</si>
  <si>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</si>
  <si>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</si>
  <si>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</si>
  <si>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</si>
  <si>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</si>
  <si>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</si>
  <si>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</si>
  <si>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</si>
  <si>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</si>
  <si>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</si>
  <si>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</si>
  <si>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</si>
  <si>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</si>
  <si>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</si>
  <si>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</si>
  <si>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</si>
  <si>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</si>
  <si>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</si>
  <si>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</si>
  <si>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</si>
  <si>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</si>
  <si>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</si>
  <si>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</si>
  <si>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</si>
  <si>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</si>
  <si>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</si>
  <si>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</si>
  <si>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</si>
  <si>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</si>
  <si>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</si>
  <si>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</si>
  <si>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</si>
  <si>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</si>
  <si>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</si>
  <si>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</si>
  <si>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</si>
  <si>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</si>
  <si>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</si>
  <si>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</si>
  <si>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</si>
  <si>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</si>
  <si>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</si>
  <si>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</si>
  <si>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</si>
  <si>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</si>
  <si>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</si>
  <si>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</si>
  <si>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</si>
  <si>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</si>
  <si>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</si>
  <si>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</si>
  <si>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</si>
  <si>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</si>
  <si>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</si>
  <si>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</si>
  <si>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</si>
  <si>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</si>
  <si>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</si>
  <si>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</si>
  <si>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</si>
  <si>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</si>
  <si>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</si>
  <si>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</si>
  <si>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</si>
  <si>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</si>
  <si>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</si>
  <si>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</si>
  <si>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</si>
  <si>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</si>
  <si>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</si>
  <si>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</si>
  <si>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</si>
  <si>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</si>
  <si>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</si>
  <si>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</si>
  <si>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</si>
  <si>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</si>
  <si>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</si>
  <si>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</si>
  <si>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</si>
  <si>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</si>
  <si>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</si>
  <si>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</si>
  <si>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</si>
  <si>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</si>
  <si>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</si>
  <si>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</si>
  <si>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</si>
  <si>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</si>
  <si>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</si>
  <si>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</si>
  <si>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</si>
  <si>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</si>
  <si>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</si>
  <si>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</si>
  <si>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</si>
  <si>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</si>
  <si>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</si>
  <si>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</si>
  <si>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</si>
  <si>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</si>
  <si>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</si>
  <si>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</si>
  <si>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</si>
  <si>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</si>
  <si>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</si>
  <si>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</si>
  <si>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</si>
  <si>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</si>
  <si>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</si>
  <si>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</si>
  <si>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</si>
  <si>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</si>
  <si>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</si>
  <si>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</si>
  <si>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</si>
  <si>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</si>
  <si>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</si>
  <si>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</si>
  <si>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</si>
  <si>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</si>
  <si>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</si>
  <si>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</si>
  <si>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</si>
  <si>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</si>
  <si>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</si>
  <si>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</si>
  <si>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</si>
  <si>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</si>
  <si>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</si>
  <si>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</si>
  <si>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</si>
  <si>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</si>
  <si>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</si>
  <si>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</si>
  <si>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</si>
  <si>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</si>
  <si>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</si>
  <si>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</si>
  <si>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</si>
  <si>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</si>
  <si>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</si>
  <si>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</si>
  <si>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</si>
  <si>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</si>
  <si>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</si>
  <si>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</si>
  <si>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</si>
  <si>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</si>
  <si>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</si>
  <si>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</si>
  <si>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</si>
  <si>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</si>
  <si>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</si>
  <si>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</si>
  <si>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</si>
  <si>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</si>
  <si>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</si>
  <si>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</si>
  <si>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</si>
  <si>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</si>
  <si>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</si>
  <si>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</si>
  <si>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</si>
  <si>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</si>
  <si>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</si>
  <si>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</si>
  <si>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</si>
  <si>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</si>
  <si>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</si>
  <si>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</si>
  <si>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</si>
  <si>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</si>
  <si>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</si>
  <si>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</si>
  <si>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</si>
  <si>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</si>
  <si>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</si>
  <si>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</si>
  <si>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</si>
  <si>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</si>
  <si>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</si>
  <si>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</si>
  <si>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</si>
  <si>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</si>
  <si>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</si>
  <si>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</si>
  <si>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</si>
  <si>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</si>
  <si>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</si>
  <si>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</si>
  <si>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</si>
  <si>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</si>
  <si>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</si>
  <si>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</si>
  <si>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</si>
  <si>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</si>
  <si>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</si>
  <si>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</si>
  <si>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</si>
  <si>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</si>
  <si>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</si>
  <si>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</si>
  <si>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</si>
  <si>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</si>
  <si>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</si>
  <si>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</si>
  <si>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</si>
  <si>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</si>
  <si>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</si>
  <si>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</si>
  <si>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</si>
  <si>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</si>
  <si>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</si>
  <si>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</si>
  <si>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</si>
  <si>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</si>
  <si>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</si>
  <si>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</si>
  <si>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</si>
  <si>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</si>
  <si>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</si>
  <si>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</si>
  <si>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</si>
  <si>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</si>
  <si>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</si>
  <si>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</si>
  <si>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</si>
  <si>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</si>
  <si>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</si>
  <si>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</si>
  <si>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</si>
  <si>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</si>
  <si>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</si>
  <si>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</si>
  <si>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</si>
  <si>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</si>
  <si>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</si>
  <si>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</si>
  <si>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</si>
  <si>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</si>
  <si>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</si>
  <si>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</si>
  <si>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</si>
  <si>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</si>
  <si>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</si>
  <si>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</si>
  <si>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</si>
  <si>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</si>
  <si>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</si>
  <si>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</si>
  <si>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</si>
  <si>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</si>
  <si>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</si>
  <si>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</si>
  <si>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</si>
  <si>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</si>
  <si>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</si>
  <si>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</si>
  <si>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</si>
  <si>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</si>
  <si>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</si>
  <si>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</si>
  <si>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</si>
  <si>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</si>
  <si>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</si>
  <si>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</si>
  <si>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</si>
  <si>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</si>
  <si>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</si>
  <si>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</si>
  <si>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</si>
  <si>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</si>
  <si>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</si>
  <si>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</si>
  <si>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</si>
  <si>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</si>
  <si>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</si>
  <si>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</si>
  <si>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</si>
  <si>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</si>
  <si>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</si>
  <si>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</si>
  <si>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</si>
  <si>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</si>
  <si>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</si>
  <si>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</si>
  <si>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</si>
  <si>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</si>
  <si>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</si>
  <si>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</si>
  <si>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</si>
  <si>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</si>
  <si>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</si>
  <si>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</si>
  <si>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</si>
  <si>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</si>
  <si>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</si>
  <si>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</si>
  <si>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</si>
  <si>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</si>
  <si>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</si>
  <si>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</si>
  <si>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</si>
  <si>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</si>
  <si>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</si>
  <si>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</si>
  <si>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</si>
  <si>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</si>
  <si>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</si>
  <si>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</si>
  <si>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</si>
  <si>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</si>
  <si>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</si>
  <si>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</si>
  <si>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</si>
  <si>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</si>
  <si>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</si>
  <si>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</si>
  <si>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</si>
  <si>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</si>
  <si>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</si>
  <si>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</si>
  <si>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</si>
  <si>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</si>
  <si>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</si>
  <si>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</si>
  <si>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</si>
  <si>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</si>
  <si>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</si>
  <si>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</si>
  <si>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</si>
  <si>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</si>
  <si>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</si>
  <si>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</si>
  <si>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</si>
  <si>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</si>
  <si>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</si>
  <si>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</si>
  <si>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</si>
  <si>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</si>
  <si>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</si>
  <si>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</si>
  <si>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</si>
  <si>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</si>
  <si>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</si>
  <si>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</si>
  <si>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</si>
  <si>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</si>
  <si>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</si>
  <si>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</si>
  <si>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</si>
  <si>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</si>
  <si>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</si>
  <si>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</si>
  <si>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</si>
  <si>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</si>
  <si>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</si>
  <si>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</si>
  <si>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</si>
  <si>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</si>
  <si>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</si>
  <si>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</si>
  <si>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</si>
  <si>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</si>
  <si>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</si>
  <si>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</si>
  <si>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</si>
  <si>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</si>
  <si>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</si>
  <si>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</si>
  <si>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</si>
  <si>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</si>
  <si>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</si>
  <si>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</si>
  <si>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</si>
  <si>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</si>
  <si>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</si>
  <si>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</si>
  <si>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</si>
  <si>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</si>
  <si>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</si>
  <si>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</si>
  <si>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</si>
  <si>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</si>
  <si>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</si>
  <si>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</si>
  <si>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</si>
  <si>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</si>
  <si>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</si>
  <si>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</si>
  <si>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</si>
  <si>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</si>
  <si>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</si>
  <si>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</si>
  <si>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</si>
  <si>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</si>
  <si>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</si>
  <si>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</si>
  <si>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</si>
  <si>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</si>
  <si>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</si>
  <si>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</si>
  <si>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</si>
  <si>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</si>
  <si>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</si>
  <si>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</si>
  <si>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</si>
  <si>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</si>
  <si>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</si>
  <si>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</si>
  <si>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</si>
  <si>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</si>
  <si>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</si>
  <si>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</si>
  <si>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</si>
  <si>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</si>
  <si>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</si>
  <si>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</si>
  <si>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</si>
  <si>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</si>
  <si>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</si>
  <si>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</si>
  <si>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</si>
  <si>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</si>
  <si>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</si>
  <si>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</si>
  <si>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</si>
  <si>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</si>
  <si>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</si>
  <si>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</si>
  <si>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</si>
  <si>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</si>
  <si>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</si>
  <si>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</si>
  <si>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</si>
  <si>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</si>
  <si>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</si>
  <si>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</si>
  <si>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</si>
  <si>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</si>
  <si>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</si>
  <si>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</si>
  <si>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</si>
  <si>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</si>
  <si>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</si>
  <si>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</si>
  <si>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</si>
  <si>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</si>
  <si>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</si>
  <si>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</si>
  <si>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</si>
  <si>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</si>
  <si>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</si>
  <si>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</si>
  <si>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</si>
  <si>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</si>
  <si>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</si>
  <si>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</si>
  <si>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</si>
  <si>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</si>
  <si>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</si>
  <si>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</si>
  <si>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</si>
  <si>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</si>
  <si>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</si>
  <si>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</si>
  <si>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</si>
  <si>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</si>
  <si>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</si>
  <si>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</si>
  <si>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</si>
  <si>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</si>
  <si>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</si>
  <si>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</si>
  <si>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</si>
  <si>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</si>
  <si>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</si>
  <si>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</si>
  <si>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</si>
  <si>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</si>
  <si>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</si>
  <si>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</si>
  <si>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</si>
  <si>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</si>
  <si>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</si>
  <si>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</si>
  <si>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</si>
  <si>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</si>
  <si>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</si>
  <si>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</si>
  <si>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</si>
  <si>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</si>
  <si>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</si>
  <si>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</si>
  <si>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</si>
  <si>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</si>
  <si>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</si>
  <si>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</si>
  <si>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</si>
  <si>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</si>
  <si>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</si>
  <si>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</si>
  <si>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</si>
  <si>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</si>
  <si>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</si>
  <si>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</si>
  <si>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</si>
  <si>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</si>
  <si>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</si>
  <si>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</si>
  <si>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</si>
  <si>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</si>
  <si>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</si>
  <si>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</si>
  <si>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</si>
  <si>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</si>
  <si>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</si>
  <si>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</si>
  <si>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</si>
  <si>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</si>
  <si>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</si>
  <si>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</si>
  <si>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</si>
  <si>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</si>
  <si>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</si>
  <si>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</si>
  <si>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</si>
  <si>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</si>
  <si>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</si>
  <si>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</si>
  <si>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</si>
  <si>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</si>
  <si>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</si>
  <si>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</si>
  <si>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</si>
  <si>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</si>
  <si>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</si>
  <si>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</si>
  <si>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</si>
  <si>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</si>
  <si>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</si>
  <si>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</si>
  <si>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</si>
  <si>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</si>
  <si>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</si>
  <si>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</si>
  <si>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</si>
  <si>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</si>
  <si>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</si>
  <si>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</si>
  <si>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</si>
  <si>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</si>
  <si>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</si>
  <si>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</si>
  <si>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</si>
  <si>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</si>
  <si>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</si>
  <si>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</si>
  <si>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</si>
  <si>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</si>
  <si>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</si>
  <si>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</si>
  <si>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</si>
  <si>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</si>
  <si>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</si>
  <si>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</si>
  <si>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</si>
  <si>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</si>
  <si>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</si>
  <si>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</si>
  <si>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</si>
  <si>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</si>
  <si>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</si>
  <si>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</si>
  <si>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</si>
  <si>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</si>
  <si>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</si>
  <si>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</si>
  <si>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</si>
  <si>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</si>
  <si>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</si>
  <si>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</si>
  <si>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</si>
  <si>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</si>
  <si>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</si>
  <si>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</si>
  <si>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</si>
  <si>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</si>
  <si>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</si>
  <si>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</si>
  <si>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</si>
  <si>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</si>
  <si>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</si>
  <si>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</si>
  <si>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</si>
  <si>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</si>
  <si>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</si>
  <si>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</si>
  <si>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</si>
  <si>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</si>
  <si>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</si>
  <si>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</si>
  <si>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</si>
  <si>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</si>
  <si>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</si>
  <si>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</si>
  <si>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</si>
  <si>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</si>
  <si>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</si>
  <si>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</si>
  <si>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</si>
  <si>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</si>
  <si>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</si>
  <si>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</si>
  <si>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</si>
  <si>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</si>
  <si>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</si>
  <si>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</si>
  <si>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</si>
  <si>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</si>
  <si>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</si>
  <si>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</si>
  <si>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</si>
  <si>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</si>
  <si>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</si>
  <si>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</si>
  <si>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</si>
  <si>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</si>
  <si>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</si>
  <si>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</si>
  <si>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</si>
  <si>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</si>
  <si>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</si>
  <si>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</si>
  <si>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</si>
  <si>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</si>
  <si>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</si>
  <si>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</si>
  <si>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</si>
  <si>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</si>
  <si>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</si>
  <si>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</si>
  <si>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</si>
  <si>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</si>
  <si>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</si>
  <si>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</si>
  <si>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</si>
  <si>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</si>
  <si>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</si>
  <si>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</si>
  <si>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</si>
  <si>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</si>
  <si>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</si>
  <si>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</si>
  <si>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</si>
  <si>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</si>
  <si>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</si>
  <si>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</si>
  <si>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</si>
  <si>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</si>
  <si>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</si>
  <si>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</si>
  <si>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</si>
  <si>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</si>
  <si>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</si>
  <si>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</si>
  <si>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</si>
  <si>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</si>
  <si>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</si>
  <si>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</si>
  <si>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</si>
  <si>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</si>
  <si>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</si>
  <si>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</si>
  <si>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</si>
  <si>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</si>
  <si>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</si>
  <si>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</si>
  <si>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</si>
  <si>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</si>
  <si>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</si>
  <si>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</si>
  <si>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</si>
  <si>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</si>
  <si>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</si>
  <si>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</si>
  <si>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</si>
  <si>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</si>
  <si>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</si>
  <si>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</si>
  <si>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</si>
  <si>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</si>
  <si>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</si>
  <si>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</si>
  <si>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</si>
  <si>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</si>
  <si>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</si>
  <si>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</si>
  <si>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</si>
  <si>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</si>
  <si>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</si>
  <si>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</si>
  <si>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</si>
  <si>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</si>
  <si>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</si>
  <si>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</si>
  <si>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</si>
  <si>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</si>
  <si>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</si>
  <si>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</si>
  <si>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</si>
  <si>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</si>
  <si>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</si>
  <si>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</si>
  <si>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</si>
  <si>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</si>
  <si>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</si>
  <si>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</si>
  <si>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</si>
  <si>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</si>
  <si>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</si>
  <si>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</si>
  <si>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</si>
  <si>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</si>
  <si>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</si>
  <si>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</si>
  <si>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</si>
  <si>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</si>
  <si>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</si>
  <si>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</si>
  <si>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</si>
  <si>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</si>
  <si>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</si>
  <si>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</si>
  <si>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</si>
  <si>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</si>
  <si>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</si>
  <si>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</si>
  <si>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</si>
  <si>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</si>
  <si>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</si>
  <si>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</si>
  <si>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</si>
  <si>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</si>
  <si>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</si>
  <si>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</si>
  <si>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</si>
  <si>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</si>
  <si>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</si>
  <si>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</si>
  <si>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</si>
  <si>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</si>
  <si>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</si>
  <si>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</si>
  <si>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</si>
  <si>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</si>
  <si>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</si>
  <si>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</si>
  <si>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</si>
  <si>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</si>
  <si>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</si>
  <si>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</si>
  <si>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</si>
  <si>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</si>
  <si>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</si>
  <si>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</si>
  <si>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</si>
  <si>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</si>
  <si>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</si>
  <si>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</si>
  <si>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</si>
  <si>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</si>
  <si>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</si>
  <si>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</si>
  <si>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</si>
  <si>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</si>
  <si>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</si>
  <si>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</si>
  <si>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</si>
  <si>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</si>
  <si>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</si>
  <si>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</si>
  <si>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</si>
  <si>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</si>
  <si>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</si>
  <si>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</si>
  <si>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</si>
  <si>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</si>
  <si>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</si>
  <si>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</si>
  <si>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</si>
  <si>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</si>
  <si>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</si>
  <si>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</si>
  <si>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</si>
  <si>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</si>
  <si>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</si>
  <si>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</si>
  <si>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</si>
  <si>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</si>
  <si>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</si>
  <si>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</si>
  <si>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</si>
  <si>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</si>
  <si>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</si>
  <si>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</si>
  <si>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</si>
  <si>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</si>
  <si>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</si>
  <si>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</si>
  <si>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</si>
  <si>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</si>
  <si>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</si>
  <si>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</si>
  <si>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</si>
  <si>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</si>
  <si>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</si>
  <si>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</si>
  <si>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</si>
  <si>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</si>
  <si>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</si>
  <si>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</si>
  <si>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</si>
  <si>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</si>
  <si>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</si>
  <si>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</si>
  <si>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</si>
  <si>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</si>
  <si>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</si>
  <si>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</si>
  <si>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</si>
  <si>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</si>
  <si>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</si>
  <si>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</si>
  <si>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</si>
  <si>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</si>
  <si>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</si>
  <si>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</si>
  <si>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</si>
  <si>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</si>
  <si>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</si>
  <si>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</si>
  <si>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</si>
  <si>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</si>
  <si>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</si>
  <si>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</si>
  <si>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</si>
  <si>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</si>
  <si>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</si>
  <si>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</si>
  <si>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</si>
  <si>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</si>
  <si>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</si>
  <si>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</si>
  <si>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</si>
  <si>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</si>
  <si>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</si>
  <si>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</si>
  <si>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</si>
  <si>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</si>
  <si>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</si>
  <si>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</si>
  <si>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</si>
  <si>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</si>
  <si>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</si>
  <si>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</si>
  <si>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</si>
  <si>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</si>
  <si>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</si>
  <si>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</si>
  <si>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</si>
  <si>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</si>
  <si>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</si>
  <si>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</si>
  <si>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</si>
  <si>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</si>
  <si>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</si>
  <si>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</si>
  <si>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</si>
  <si>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</si>
  <si>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</si>
  <si>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</si>
  <si>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</si>
  <si>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</si>
  <si>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</si>
  <si>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</si>
  <si>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</si>
  <si>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</si>
  <si>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</si>
  <si>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</si>
  <si>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</si>
  <si>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</si>
  <si>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</si>
  <si>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</si>
  <si>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</si>
  <si>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</si>
  <si>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</si>
  <si>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</si>
  <si>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</si>
  <si>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</si>
  <si>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</si>
  <si>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</si>
  <si>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</si>
  <si>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</si>
  <si>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</si>
  <si>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</si>
  <si>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</si>
  <si>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</si>
  <si>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</si>
  <si>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</si>
  <si>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</si>
  <si>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</si>
  <si>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</si>
  <si>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</si>
  <si>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</si>
  <si>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</si>
  <si>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</si>
  <si>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</si>
  <si>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</si>
  <si>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</si>
  <si>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</si>
  <si>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</si>
  <si>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</si>
  <si>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</si>
  <si>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</si>
  <si>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</si>
  <si>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</si>
  <si>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</si>
  <si>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</si>
  <si>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</si>
  <si>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</si>
  <si>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</si>
  <si>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</si>
  <si>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</si>
  <si>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</si>
  <si>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</si>
  <si>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</si>
  <si>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</si>
  <si>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</si>
  <si>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</si>
  <si>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</si>
  <si>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</si>
  <si>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</si>
  <si>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</si>
  <si>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</si>
  <si>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</si>
  <si>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</si>
  <si>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</si>
  <si>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</si>
  <si>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</si>
  <si>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</si>
  <si>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</si>
  <si>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</si>
  <si>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</si>
  <si>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</si>
  <si>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</si>
  <si>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</si>
  <si>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</si>
  <si>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</si>
  <si>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</si>
  <si>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</si>
  <si>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</si>
  <si>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</si>
  <si>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</si>
  <si>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</si>
  <si>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</si>
  <si>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</si>
  <si>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</si>
  <si>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</si>
  <si>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</si>
  <si>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</si>
  <si>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</si>
  <si>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</si>
  <si>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</si>
  <si>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</si>
  <si>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</si>
  <si>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</si>
  <si>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</si>
  <si>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</si>
  <si>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</si>
  <si>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</si>
  <si>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</si>
  <si>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</si>
  <si>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</si>
  <si>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</si>
  <si>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</si>
  <si>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</si>
  <si>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</si>
  <si>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</si>
  <si>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</si>
  <si>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</si>
  <si>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</si>
  <si>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</si>
  <si>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</si>
  <si>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</si>
  <si>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</si>
  <si>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</si>
  <si>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</si>
  <si>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</si>
  <si>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</si>
  <si>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</si>
  <si>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</si>
  <si>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</si>
  <si>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</si>
  <si>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</si>
  <si>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</si>
  <si>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</si>
  <si>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</si>
  <si>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</si>
  <si>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</si>
  <si>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</si>
  <si>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</si>
  <si>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</si>
  <si>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</si>
  <si>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</si>
  <si>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</si>
  <si>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</si>
  <si>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</si>
  <si>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</si>
  <si>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</si>
  <si>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</si>
  <si>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</si>
  <si>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</si>
  <si>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</si>
  <si>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</si>
  <si>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</si>
  <si>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</si>
  <si>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</si>
  <si>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</si>
  <si>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</si>
  <si>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</si>
  <si>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</si>
  <si>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</si>
  <si>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</si>
  <si>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</si>
  <si>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</si>
  <si>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</si>
  <si>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</si>
  <si>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</si>
  <si>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</si>
  <si>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</si>
  <si>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</si>
  <si>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</si>
  <si>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</si>
  <si>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</si>
  <si>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</si>
  <si>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</si>
  <si>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</si>
  <si>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</si>
  <si>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</si>
  <si>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</si>
  <si>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</si>
  <si>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</si>
  <si>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</si>
  <si>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</si>
  <si>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</si>
  <si>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</si>
  <si>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</si>
  <si>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</si>
  <si>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</si>
  <si>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</si>
  <si>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</si>
  <si>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</si>
  <si>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</si>
  <si>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</si>
  <si>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</si>
  <si>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</si>
  <si>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</si>
  <si>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</si>
  <si>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</si>
  <si>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</si>
  <si>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</si>
  <si>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</si>
  <si>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</si>
  <si>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</si>
  <si>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</si>
  <si>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</si>
  <si>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</si>
  <si>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</si>
  <si>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</si>
  <si>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</si>
  <si>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</si>
  <si>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</si>
  <si>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</si>
  <si>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</si>
  <si>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</si>
  <si>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</si>
  <si>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</si>
  <si>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</si>
  <si>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</si>
  <si>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</si>
  <si>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</si>
  <si>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</si>
  <si>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</si>
  <si>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</si>
  <si>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</si>
  <si>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</si>
  <si>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</si>
  <si>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</si>
  <si>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</si>
  <si>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</si>
  <si>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</si>
  <si>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</si>
  <si>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</si>
  <si>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</si>
  <si>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</si>
  <si>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</si>
  <si>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</si>
  <si>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</si>
  <si>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</si>
  <si>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</si>
  <si>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</si>
  <si>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</si>
  <si>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</si>
  <si>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</si>
  <si>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</si>
  <si>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</si>
  <si>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</si>
  <si>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</si>
  <si>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</si>
  <si>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</si>
  <si>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</si>
  <si>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</si>
  <si>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</si>
  <si>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</si>
  <si>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</si>
  <si>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</si>
  <si>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</si>
  <si>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</si>
  <si>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</si>
  <si>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</si>
  <si>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</si>
  <si>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</si>
  <si>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</si>
  <si>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</si>
  <si>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</si>
  <si>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</si>
  <si>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</si>
  <si>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</si>
  <si>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</si>
  <si>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</si>
  <si>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</si>
  <si>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</si>
  <si>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</si>
  <si>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</si>
  <si>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</si>
  <si>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</si>
  <si>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</si>
  <si>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</si>
  <si>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</si>
  <si>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</si>
  <si>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</si>
  <si>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</si>
  <si>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</si>
  <si>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</si>
  <si>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</si>
  <si>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</si>
  <si>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</si>
  <si>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</si>
  <si>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</si>
  <si>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</si>
  <si>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</si>
  <si>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</si>
  <si>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</si>
  <si>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</si>
  <si>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</si>
  <si>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</si>
  <si>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</si>
  <si>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</si>
  <si>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</si>
  <si>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</si>
  <si>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</si>
  <si>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</si>
  <si>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</si>
  <si>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</si>
  <si>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</si>
  <si>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</si>
  <si>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</si>
  <si>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</si>
  <si>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</si>
  <si>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</si>
  <si>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</si>
  <si>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</si>
  <si>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</si>
  <si>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</si>
  <si>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</si>
  <si>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</si>
  <si>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</si>
  <si>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</si>
  <si>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</si>
  <si>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</si>
  <si>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</si>
  <si>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</si>
  <si>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</si>
  <si>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</si>
  <si>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</si>
  <si>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</si>
  <si>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</si>
  <si>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</si>
  <si>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</si>
  <si>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</si>
  <si>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</si>
  <si>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</si>
  <si>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</si>
  <si>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</si>
  <si>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</si>
  <si>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</si>
  <si>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</si>
  <si>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</si>
  <si>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</si>
  <si>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</si>
  <si>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</si>
  <si>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</si>
  <si>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</si>
  <si>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</si>
  <si>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</si>
  <si>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</si>
  <si>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</si>
  <si>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</si>
  <si>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</si>
  <si>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</si>
  <si>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</si>
  <si>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</si>
  <si>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</si>
  <si>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</si>
  <si>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</si>
  <si>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</si>
  <si>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</si>
  <si>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</si>
  <si>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</si>
  <si>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</si>
  <si>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</si>
  <si>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</si>
  <si>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</si>
  <si>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</si>
  <si>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</si>
  <si>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</si>
  <si>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</si>
  <si>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</si>
  <si>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</si>
  <si>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</si>
  <si>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</si>
  <si>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</si>
  <si>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</si>
  <si>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</si>
  <si>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</si>
  <si>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</si>
  <si>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</si>
  <si>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</si>
  <si>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</si>
  <si>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</si>
  <si>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</si>
  <si>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</si>
  <si>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</si>
  <si>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</si>
  <si>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</si>
  <si>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</si>
  <si>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</si>
  <si>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</si>
  <si>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</si>
  <si>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</si>
  <si>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</si>
  <si>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</si>
  <si>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</si>
  <si>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</si>
  <si>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</si>
  <si>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</si>
  <si>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</si>
  <si>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</si>
  <si>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</si>
  <si>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</si>
  <si>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</si>
  <si>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</si>
  <si>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</si>
  <si>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</si>
  <si>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</si>
  <si>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</si>
  <si>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</si>
  <si>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</si>
  <si>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</si>
  <si>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</si>
  <si>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</si>
  <si>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</si>
  <si>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</si>
  <si>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</si>
  <si>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</si>
  <si>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</si>
  <si>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</si>
  <si>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</si>
  <si>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</si>
  <si>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</si>
  <si>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</si>
  <si>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</si>
  <si>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</si>
  <si>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</si>
  <si>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</si>
  <si>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</si>
  <si>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</si>
  <si>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</si>
  <si>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</si>
  <si>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</si>
  <si>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</si>
  <si>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</si>
  <si>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</si>
  <si>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</si>
  <si>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</si>
  <si>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</si>
  <si>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</si>
  <si>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</si>
  <si>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</si>
  <si>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</si>
  <si>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</si>
  <si>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</si>
  <si>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</si>
  <si>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</si>
  <si>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</si>
  <si>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</si>
  <si>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</si>
  <si>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</si>
  <si>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</si>
  <si>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</si>
  <si>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</si>
  <si>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</si>
  <si>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</si>
  <si>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</si>
  <si>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</si>
  <si>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</si>
  <si>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</si>
  <si>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</si>
  <si>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</si>
  <si>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</si>
  <si>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</si>
  <si>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</si>
  <si>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</si>
  <si>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</si>
  <si>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</si>
  <si>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</si>
  <si>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</si>
  <si>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</si>
  <si>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</si>
  <si>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</si>
  <si>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</si>
  <si>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</si>
  <si>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</si>
  <si>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</si>
  <si>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</si>
  <si>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</si>
  <si>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</si>
  <si>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</si>
  <si>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</si>
  <si>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</si>
  <si>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</si>
  <si>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</si>
  <si>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</si>
  <si>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</si>
  <si>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</si>
  <si>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</si>
  <si>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</si>
  <si>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</si>
  <si>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</si>
  <si>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</si>
  <si>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</si>
  <si>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</si>
  <si>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</si>
  <si>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</si>
  <si>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</si>
  <si>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</si>
  <si>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</si>
  <si>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</si>
  <si>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</si>
  <si>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</si>
  <si>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</si>
  <si>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</si>
  <si>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</si>
  <si>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</si>
  <si>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</si>
  <si>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</si>
  <si>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</si>
  <si>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</si>
  <si>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</si>
  <si>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</si>
  <si>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</si>
  <si>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</si>
  <si>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</si>
  <si>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</si>
  <si>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</si>
  <si>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</si>
  <si>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</si>
  <si>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</si>
  <si>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</si>
  <si>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</si>
  <si>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</si>
  <si>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</si>
  <si>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</si>
  <si>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</si>
  <si>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</si>
  <si>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</si>
  <si>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</si>
  <si>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</si>
  <si>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</si>
  <si>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</si>
  <si>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</si>
  <si>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</si>
  <si>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</si>
  <si>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</si>
  <si>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</si>
  <si>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</si>
  <si>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</si>
  <si>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</si>
  <si>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</si>
  <si>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</si>
  <si>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</si>
  <si>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</si>
  <si>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</si>
  <si>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</si>
  <si>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</si>
  <si>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</si>
  <si>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</si>
  <si>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</si>
  <si>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</si>
  <si>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</si>
  <si>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</si>
  <si>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</si>
  <si>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</si>
  <si>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</si>
  <si>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</si>
  <si>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</si>
  <si>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</si>
  <si>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</si>
  <si>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</si>
  <si>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</si>
  <si>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</si>
  <si>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</si>
  <si>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</si>
  <si>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</si>
  <si>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</si>
  <si>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</si>
  <si>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</si>
  <si>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</si>
  <si>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</si>
  <si>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</si>
  <si>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</si>
  <si>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</si>
  <si>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</si>
  <si>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</si>
  <si>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</si>
  <si>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</si>
  <si>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</si>
  <si>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</si>
  <si>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</si>
  <si>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</si>
  <si>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</si>
  <si>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</si>
  <si>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</si>
  <si>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</si>
  <si>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</si>
  <si>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</si>
  <si>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</si>
  <si>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</si>
  <si>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</si>
  <si>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</si>
  <si>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</si>
  <si>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</si>
  <si>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</si>
  <si>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</si>
  <si>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</si>
  <si>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</si>
  <si>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</si>
  <si>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</si>
  <si>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</si>
  <si>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</si>
  <si>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</si>
  <si>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</si>
  <si>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</si>
  <si>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</si>
  <si>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</si>
  <si>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</si>
  <si>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</si>
  <si>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</si>
  <si>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</si>
  <si>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</si>
  <si>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</si>
  <si>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</si>
  <si>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</si>
  <si>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</si>
  <si>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</si>
  <si>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</si>
  <si>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</si>
  <si>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</si>
  <si>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</si>
  <si>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</si>
  <si>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</si>
  <si>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</si>
  <si>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</si>
  <si>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</si>
  <si>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</si>
  <si>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</si>
  <si>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</si>
  <si>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</si>
  <si>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</si>
  <si>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</si>
  <si>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</si>
  <si>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</si>
  <si>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</si>
  <si>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</si>
  <si>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</si>
  <si>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</si>
  <si>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</si>
  <si>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</si>
  <si>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</si>
  <si>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</si>
  <si>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</si>
  <si>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</si>
  <si>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</si>
  <si>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</si>
  <si>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</si>
  <si>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</si>
  <si>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</si>
  <si>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</si>
  <si>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</si>
  <si>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</si>
  <si>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</si>
  <si>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</si>
  <si>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</si>
  <si>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</si>
  <si>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</si>
  <si>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</si>
  <si>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</si>
  <si>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</si>
  <si>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</si>
  <si>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</si>
  <si>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</si>
  <si>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</si>
  <si>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</si>
  <si>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</si>
  <si>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</si>
  <si>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</si>
  <si>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</si>
  <si>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</si>
  <si>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</si>
  <si>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</si>
  <si>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</si>
  <si>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</si>
  <si>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</si>
  <si>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</si>
  <si>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</si>
  <si>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</si>
  <si>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</si>
  <si>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</si>
  <si>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</si>
  <si>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</si>
  <si>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</si>
  <si>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</si>
  <si>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</si>
  <si>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</si>
  <si>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</si>
  <si>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</si>
  <si>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</si>
  <si>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</si>
  <si>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</si>
  <si>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</si>
  <si>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</si>
  <si>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</si>
  <si>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</si>
  <si>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</si>
  <si>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</si>
  <si>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</si>
  <si>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</si>
  <si>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</si>
  <si>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</si>
  <si>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</si>
  <si>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</si>
  <si>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</si>
  <si>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</si>
  <si>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</si>
  <si>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</si>
  <si>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</si>
  <si>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</si>
  <si>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</si>
  <si>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</si>
  <si>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</si>
  <si>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</si>
  <si>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</si>
  <si>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</si>
  <si>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</si>
  <si>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</si>
  <si>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</si>
  <si>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</si>
  <si>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</si>
  <si>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</si>
  <si>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</si>
  <si>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</si>
  <si>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</si>
  <si>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</si>
  <si>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</si>
  <si>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</si>
  <si>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</si>
  <si>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</si>
  <si>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</si>
  <si>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</si>
  <si>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</si>
  <si>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</si>
  <si>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</si>
  <si>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</si>
  <si>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</si>
  <si>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</si>
  <si>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</si>
  <si>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</si>
  <si>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</si>
  <si>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</si>
  <si>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</si>
  <si>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</si>
  <si>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</si>
  <si>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</si>
  <si>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</si>
  <si>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</si>
  <si>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</si>
  <si>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</si>
  <si>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</si>
  <si>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</si>
  <si>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</si>
  <si>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</si>
  <si>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</si>
  <si>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</si>
  <si>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</si>
  <si>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</si>
  <si>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</si>
  <si>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</si>
  <si>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</si>
  <si>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</si>
  <si>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</si>
  <si>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</si>
  <si>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</si>
  <si>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</si>
  <si>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</si>
  <si>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</si>
  <si>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</si>
  <si>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</si>
  <si>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</si>
  <si>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</si>
  <si>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</si>
  <si>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</si>
  <si>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</si>
  <si>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</si>
  <si>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</si>
  <si>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</si>
  <si>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</si>
  <si>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</si>
  <si>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</si>
  <si>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</si>
  <si>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</si>
  <si>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</si>
  <si>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</si>
  <si>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</si>
  <si>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</si>
  <si>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</si>
  <si>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</si>
  <si>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</si>
  <si>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</si>
  <si>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</si>
  <si>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</si>
  <si>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</si>
  <si>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</si>
  <si>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</si>
  <si>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</si>
  <si>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</si>
  <si>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</si>
  <si>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</si>
  <si>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</si>
  <si>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</si>
  <si>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</si>
  <si>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</si>
  <si>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</si>
  <si>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</si>
  <si>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</si>
  <si>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</si>
  <si>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</si>
  <si>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</si>
  <si>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</si>
  <si>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</si>
  <si>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</si>
  <si>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</si>
  <si>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</si>
  <si>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</si>
  <si>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</si>
  <si>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</si>
  <si>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</si>
  <si>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</si>
  <si>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</si>
  <si>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</si>
  <si>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</si>
  <si>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</si>
  <si>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</si>
  <si>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</si>
  <si>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</si>
  <si>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</si>
  <si>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</si>
  <si>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</si>
  <si>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</si>
  <si>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</si>
  <si>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</si>
  <si>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</si>
  <si>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</si>
  <si>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</si>
  <si>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</si>
  <si>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</si>
  <si>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</si>
  <si>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</si>
  <si>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</si>
  <si>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</si>
  <si>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</si>
  <si>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</si>
  <si>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</si>
  <si>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</si>
  <si>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</si>
  <si>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</si>
  <si>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</si>
  <si>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</si>
  <si>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</si>
  <si>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</si>
  <si>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</si>
  <si>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</si>
  <si>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</si>
  <si>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</si>
  <si>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</si>
  <si>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</si>
  <si>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</si>
  <si>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</si>
  <si>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</si>
  <si>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</si>
  <si>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</si>
  <si>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</si>
  <si>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</si>
  <si>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</si>
  <si>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</si>
  <si>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</si>
  <si>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</si>
  <si>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</si>
  <si>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</si>
  <si>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</si>
  <si>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</si>
  <si>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</si>
  <si>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</si>
  <si>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</si>
  <si>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</si>
  <si>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</si>
  <si>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</si>
  <si>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</si>
  <si>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</si>
  <si>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</si>
  <si>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</si>
  <si>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</si>
  <si>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</si>
  <si>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</si>
  <si>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</si>
  <si>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</si>
  <si>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</si>
  <si>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</si>
  <si>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</si>
  <si>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</si>
  <si>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</si>
  <si>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</si>
  <si>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</si>
  <si>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</si>
  <si>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</si>
  <si>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</si>
  <si>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</si>
  <si>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</si>
  <si>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</si>
  <si>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</si>
  <si>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</si>
  <si>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</si>
  <si>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</si>
  <si>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</si>
  <si>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</si>
  <si>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</si>
  <si>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</si>
  <si>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</si>
  <si>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</si>
  <si>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</si>
  <si>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</si>
  <si>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</si>
  <si>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</si>
  <si>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</si>
  <si>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</si>
  <si>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</si>
  <si>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</si>
  <si>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</si>
  <si>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</si>
  <si>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</si>
  <si>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</si>
  <si>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</si>
  <si>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</si>
  <si>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</si>
  <si>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</si>
  <si>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</si>
  <si>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</si>
  <si>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</si>
  <si>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</si>
  <si>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</si>
  <si>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</si>
  <si>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</si>
  <si>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</si>
  <si>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</si>
  <si>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</si>
  <si>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</si>
  <si>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</si>
  <si>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</si>
  <si>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</si>
  <si>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</si>
  <si>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</si>
  <si>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</si>
  <si>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</si>
  <si>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</si>
  <si>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</si>
  <si>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</si>
  <si>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</si>
  <si>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</si>
  <si>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</si>
  <si>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</si>
  <si>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</si>
  <si>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</si>
  <si>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</si>
  <si>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</si>
  <si>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</si>
  <si>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</si>
  <si>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</si>
  <si>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</si>
  <si>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</si>
  <si>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</si>
  <si>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</si>
  <si>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</si>
  <si>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</si>
  <si>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</si>
  <si>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</si>
  <si>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</si>
  <si>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</si>
  <si>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</si>
  <si>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</si>
  <si>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</si>
  <si>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</si>
  <si>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</si>
  <si>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</si>
  <si>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</si>
  <si>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</si>
  <si>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</si>
  <si>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</si>
  <si>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</si>
  <si>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</si>
  <si>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</si>
  <si>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</si>
  <si>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</si>
  <si>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</si>
  <si>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</si>
  <si>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</si>
  <si>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</si>
  <si>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</si>
  <si>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</si>
  <si>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</si>
  <si>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</si>
  <si>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</si>
  <si>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</si>
  <si>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</si>
  <si>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</si>
  <si>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</si>
  <si>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</si>
  <si>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</si>
  <si>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</si>
  <si>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</si>
  <si>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</si>
  <si>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</si>
  <si>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</si>
  <si>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</si>
  <si>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</si>
  <si>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</si>
  <si>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</si>
  <si>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</si>
  <si>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</si>
  <si>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</si>
  <si>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</si>
  <si>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</si>
  <si>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</si>
  <si>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</si>
  <si>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</si>
  <si>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</si>
  <si>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</si>
  <si>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</si>
  <si>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</si>
  <si>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</si>
  <si>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</si>
  <si>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</si>
  <si>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</si>
  <si>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</si>
  <si>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</si>
  <si>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</si>
  <si>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</si>
  <si>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</si>
  <si>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</si>
  <si>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</si>
  <si>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</si>
  <si>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</si>
  <si>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</si>
  <si>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</si>
  <si>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</si>
  <si>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</si>
  <si>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</si>
  <si>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</si>
  <si>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</si>
  <si>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</si>
  <si>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</si>
  <si>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</si>
  <si>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</si>
  <si>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</si>
  <si>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</si>
  <si>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</si>
  <si>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</si>
  <si>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</si>
  <si>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</si>
  <si>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</si>
  <si>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</si>
  <si>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</si>
  <si>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</si>
  <si>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</si>
  <si>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</si>
  <si>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</si>
  <si>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</si>
  <si>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</si>
  <si>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</si>
  <si>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</si>
  <si>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</si>
  <si>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</si>
  <si>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</si>
  <si>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</si>
  <si>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</si>
  <si>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</si>
  <si>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</si>
  <si>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</si>
  <si>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</si>
  <si>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</si>
  <si>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</si>
  <si>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</si>
  <si>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</si>
  <si>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</si>
  <si>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</si>
  <si>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</si>
  <si>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</si>
  <si>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</si>
  <si>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</si>
  <si>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</si>
  <si>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</si>
  <si>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</si>
  <si>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</si>
  <si>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</si>
  <si>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</si>
  <si>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</si>
  <si>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</si>
  <si>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</si>
  <si>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</si>
  <si>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</si>
  <si>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</si>
  <si>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</si>
  <si>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</si>
  <si>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</si>
  <si>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</si>
  <si>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</si>
  <si>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</si>
  <si>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</si>
  <si>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</si>
  <si>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</si>
  <si>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</si>
  <si>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</si>
  <si>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</si>
  <si>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</si>
  <si>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</si>
  <si>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</si>
  <si>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</si>
  <si>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</si>
  <si>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</si>
  <si>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</si>
  <si>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</si>
  <si>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</si>
  <si>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</si>
  <si>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</si>
  <si>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</si>
  <si>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</si>
  <si>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</si>
  <si>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</si>
  <si>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</si>
  <si>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</si>
  <si>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</si>
  <si>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</si>
  <si>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</si>
  <si>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</si>
  <si>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</si>
  <si>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</si>
  <si>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</si>
  <si>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</si>
  <si>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</si>
  <si>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</si>
  <si>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</si>
  <si>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</si>
  <si>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</si>
  <si>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</si>
  <si>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</si>
  <si>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</si>
  <si>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</si>
  <si>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</si>
  <si>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</si>
  <si>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</si>
  <si>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</si>
  <si>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</si>
  <si>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</si>
  <si>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</si>
  <si>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</si>
  <si>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</si>
  <si>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</si>
  <si>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</si>
  <si>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</si>
  <si>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</si>
  <si>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</si>
  <si>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</si>
  <si>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</si>
  <si>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</si>
  <si>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</si>
  <si>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</si>
  <si>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</si>
  <si>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</si>
  <si>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</si>
  <si>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</si>
  <si>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</si>
  <si>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</si>
  <si>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</si>
  <si>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</si>
  <si>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</si>
  <si>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</si>
  <si>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</si>
  <si>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</si>
  <si>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</si>
  <si>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</si>
  <si>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</si>
  <si>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</si>
  <si>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</si>
  <si>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</si>
  <si>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</si>
  <si>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</si>
  <si>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</si>
  <si>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</si>
  <si>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</si>
  <si>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</si>
  <si>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</si>
  <si>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</si>
  <si>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</si>
  <si>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</si>
  <si>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</si>
  <si>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</si>
  <si>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</si>
  <si>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</si>
  <si>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</si>
  <si>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</si>
  <si>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</si>
  <si>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</si>
  <si>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</si>
  <si>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</si>
  <si>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</si>
  <si>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</si>
  <si>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</si>
  <si>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</si>
  <si>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</si>
  <si>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</si>
  <si>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</si>
  <si>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</si>
  <si>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</si>
  <si>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</si>
  <si>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</si>
  <si>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</si>
  <si>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</si>
  <si>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</si>
  <si>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</si>
  <si>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</si>
  <si>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</si>
  <si>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</si>
  <si>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</si>
  <si>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</si>
  <si>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</si>
  <si>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</si>
  <si>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</si>
  <si>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</si>
  <si>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</si>
  <si>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</si>
  <si>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</si>
  <si>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</si>
  <si>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</si>
  <si>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</si>
  <si>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</si>
  <si>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</si>
  <si>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</si>
  <si>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</si>
  <si>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</si>
  <si>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</si>
  <si>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</si>
  <si>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</si>
  <si>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</si>
  <si>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</si>
  <si>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</si>
  <si>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</si>
  <si>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</si>
  <si>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</si>
  <si>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</si>
  <si>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</si>
  <si>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</si>
  <si>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</si>
  <si>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</si>
  <si>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</si>
  <si>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</si>
  <si>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</si>
  <si>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</si>
  <si>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</si>
  <si>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</si>
  <si>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</si>
  <si>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</si>
  <si>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</si>
  <si>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</si>
  <si>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</si>
  <si>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</si>
  <si>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</si>
  <si>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</si>
  <si>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</si>
  <si>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</si>
  <si>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</si>
  <si>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</si>
  <si>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</si>
  <si>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</si>
  <si>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</si>
  <si>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</si>
  <si>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</si>
  <si>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</si>
  <si>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</si>
  <si>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</si>
  <si>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</si>
  <si>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</si>
  <si>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</si>
  <si>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</si>
  <si>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</si>
  <si>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</si>
  <si>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</si>
  <si>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</si>
  <si>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</si>
  <si>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</si>
  <si>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</si>
  <si>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</si>
  <si>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</si>
  <si>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</si>
  <si>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</si>
  <si>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</si>
  <si>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</si>
  <si>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</si>
  <si>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</si>
  <si>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</si>
  <si>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</si>
  <si>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</si>
  <si>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</si>
  <si>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</si>
  <si>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</si>
  <si>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</si>
  <si>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</si>
  <si>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</si>
  <si>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</si>
  <si>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</si>
  <si>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</si>
  <si>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</si>
  <si>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</si>
  <si>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</si>
  <si>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</si>
  <si>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</si>
  <si>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</si>
  <si>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</si>
  <si>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</si>
  <si>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</si>
  <si>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</si>
  <si>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</si>
  <si>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</si>
  <si>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</si>
  <si>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</si>
  <si>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</si>
  <si>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</si>
  <si>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</si>
  <si>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</si>
  <si>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</si>
  <si>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</si>
  <si>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</si>
  <si>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</si>
  <si>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</si>
  <si>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</si>
  <si>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</si>
  <si>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</si>
  <si>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</si>
  <si>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</si>
  <si>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</si>
  <si>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</si>
  <si>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</si>
  <si>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</si>
  <si>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</si>
  <si>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</si>
  <si>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</si>
  <si>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</si>
  <si>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</si>
  <si>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</si>
  <si>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</si>
  <si>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</si>
  <si>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</si>
  <si>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</si>
  <si>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</si>
  <si>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</si>
  <si>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</si>
  <si>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</si>
  <si>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</si>
  <si>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</si>
  <si>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</si>
  <si>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</si>
  <si>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</si>
  <si>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</si>
  <si>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</si>
  <si>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</si>
  <si>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</si>
  <si>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</si>
  <si>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</si>
  <si>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</si>
  <si>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</si>
  <si>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</si>
  <si>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</si>
  <si>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</si>
  <si>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</si>
  <si>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</si>
  <si>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</si>
  <si>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</si>
  <si>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</si>
  <si>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</si>
  <si>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</si>
  <si>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</si>
  <si>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</si>
  <si>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</si>
  <si>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</si>
  <si>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</si>
  <si>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</si>
  <si>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</si>
  <si>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</si>
  <si>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</si>
  <si>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</si>
  <si>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</si>
  <si>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</si>
  <si>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</si>
  <si>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</si>
  <si>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</si>
  <si>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</si>
  <si>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</si>
  <si>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</si>
  <si>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</si>
  <si>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</si>
  <si>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</si>
  <si>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</si>
  <si>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</si>
  <si>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</si>
  <si>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</si>
  <si>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</si>
  <si>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</si>
  <si>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</si>
  <si>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</si>
  <si>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</si>
  <si>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</si>
  <si>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</si>
  <si>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</si>
  <si>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</si>
  <si>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</si>
  <si>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</si>
  <si>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</si>
  <si>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</si>
  <si>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</si>
  <si>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</si>
  <si>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</si>
  <si>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</si>
  <si>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</si>
  <si>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</si>
  <si>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</si>
  <si>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</si>
  <si>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</si>
  <si>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</si>
  <si>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</si>
  <si>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</si>
  <si>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</si>
  <si>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</si>
  <si>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</si>
  <si>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</si>
  <si>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</si>
  <si>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</si>
  <si>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</si>
  <si>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</si>
  <si>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</si>
  <si>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</si>
  <si>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</si>
  <si>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</si>
  <si>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</si>
  <si>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</si>
  <si>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</si>
  <si>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</si>
  <si>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</si>
  <si>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</si>
  <si>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</si>
  <si>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</si>
  <si>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</si>
  <si>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</si>
  <si>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</si>
  <si>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</si>
  <si>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</si>
  <si>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</si>
  <si>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</si>
  <si>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</si>
  <si>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</si>
  <si>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</si>
  <si>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</si>
  <si>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</si>
  <si>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</si>
  <si>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</si>
  <si>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</si>
  <si>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</si>
  <si>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</si>
  <si>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</si>
  <si>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</si>
  <si>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</si>
  <si>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</si>
  <si>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</si>
  <si>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</si>
  <si>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</si>
  <si>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</si>
  <si>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</si>
  <si>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</si>
  <si>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</si>
  <si>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</si>
  <si>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</si>
  <si>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</si>
  <si>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</si>
  <si>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</si>
  <si>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</si>
  <si>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</si>
  <si>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</si>
  <si>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</si>
  <si>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</si>
  <si>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</si>
  <si>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</si>
  <si>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</si>
  <si>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</si>
  <si>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</si>
  <si>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</si>
  <si>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</si>
  <si>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</si>
  <si>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</si>
  <si>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</si>
  <si>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</si>
  <si>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</si>
  <si>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</si>
  <si>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</si>
  <si>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</si>
  <si>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</si>
  <si>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</si>
  <si>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</si>
  <si>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</si>
  <si>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</si>
  <si>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</si>
  <si>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</si>
  <si>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</si>
  <si>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</si>
  <si>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</si>
  <si>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</si>
  <si>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</si>
  <si>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</si>
  <si>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</si>
  <si>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</si>
  <si>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</si>
  <si>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</si>
  <si>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</si>
  <si>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</si>
  <si>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</si>
  <si>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</si>
  <si>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</si>
  <si>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</si>
  <si>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</si>
  <si>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</si>
  <si>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</si>
  <si>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</si>
  <si>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</si>
  <si>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</si>
  <si>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</si>
  <si>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</si>
  <si>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</si>
  <si>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</si>
  <si>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</si>
  <si>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</si>
  <si>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</si>
  <si>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</si>
  <si>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</si>
  <si>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</si>
  <si>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</si>
  <si>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</si>
  <si>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</si>
  <si>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</si>
  <si>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</si>
  <si>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</si>
  <si>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</si>
  <si>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</si>
  <si>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</si>
  <si>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</si>
  <si>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</si>
  <si>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</si>
  <si>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</si>
  <si>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</si>
  <si>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</si>
  <si>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</si>
  <si>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</si>
  <si>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</si>
  <si>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</si>
  <si>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</si>
  <si>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</si>
  <si>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</si>
  <si>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</si>
  <si>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</si>
  <si>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</si>
  <si>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</si>
  <si>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</si>
  <si>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</si>
  <si>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</si>
  <si>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</si>
  <si>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</si>
  <si>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</si>
  <si>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</si>
  <si>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</si>
  <si>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</si>
  <si>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</si>
  <si>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</si>
  <si>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</si>
  <si>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</si>
  <si>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</si>
  <si>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</si>
  <si>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</si>
  <si>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</si>
  <si>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</si>
  <si>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</si>
  <si>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</si>
  <si>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</si>
  <si>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</si>
  <si>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</si>
  <si>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</si>
  <si>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</si>
  <si>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</si>
  <si>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</si>
  <si>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</si>
  <si>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</si>
  <si>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</si>
  <si>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</si>
  <si>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</si>
  <si>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</si>
  <si>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</si>
  <si>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</si>
  <si>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</si>
  <si>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</si>
  <si>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</si>
  <si>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</si>
  <si>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</si>
  <si>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</si>
  <si>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</si>
  <si>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</si>
  <si>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</si>
  <si>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</si>
  <si>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</si>
  <si>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</si>
  <si>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</si>
  <si>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</si>
  <si>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</si>
  <si>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</si>
  <si>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</si>
  <si>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</si>
  <si>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</si>
  <si>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</si>
  <si>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</si>
  <si>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</si>
  <si>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</si>
  <si>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</si>
  <si>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</si>
  <si>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</si>
  <si>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</si>
  <si>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</si>
  <si>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</si>
  <si>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</si>
  <si>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</si>
  <si>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</si>
  <si>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</si>
  <si>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</si>
  <si>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</si>
  <si>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</si>
  <si>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</si>
  <si>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</si>
  <si>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</si>
  <si>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</si>
  <si>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</si>
  <si>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</si>
  <si>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</si>
  <si>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</si>
  <si>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</si>
  <si>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</si>
  <si>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</si>
  <si>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</si>
  <si>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</si>
  <si>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</si>
  <si>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</si>
  <si>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</si>
  <si>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</si>
  <si>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</si>
  <si>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</si>
  <si>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</si>
  <si>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</si>
  <si>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</si>
  <si>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</si>
  <si>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</si>
  <si>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</si>
  <si>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</si>
  <si>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</si>
  <si>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</si>
  <si>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</si>
  <si>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</si>
  <si>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</si>
  <si>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</si>
  <si>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</si>
  <si>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</si>
  <si>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</si>
  <si>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</si>
  <si>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</si>
  <si>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</si>
  <si>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</si>
  <si>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</si>
  <si>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</si>
  <si>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</si>
  <si>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</si>
  <si>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</si>
  <si>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</si>
  <si>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</si>
  <si>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</si>
  <si>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</si>
  <si>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</si>
  <si>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</si>
  <si>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</si>
  <si>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</si>
  <si>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</si>
  <si>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</si>
  <si>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</si>
  <si>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</si>
  <si>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</si>
  <si>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</si>
  <si>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</si>
  <si>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</si>
  <si>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</si>
  <si>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</si>
  <si>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</si>
  <si>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</si>
  <si>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</si>
  <si>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</si>
  <si>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</si>
  <si>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</si>
  <si>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</si>
  <si>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</si>
  <si>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</si>
  <si>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</si>
  <si>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</si>
  <si>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</si>
  <si>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</si>
  <si>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</si>
  <si>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</si>
  <si>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</si>
  <si>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</si>
  <si>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</si>
  <si>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</si>
  <si>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</si>
  <si>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</si>
  <si>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</si>
  <si>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</si>
  <si>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</si>
  <si>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</si>
  <si>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</si>
  <si>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</si>
  <si>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</si>
  <si>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</si>
  <si>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</si>
  <si>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</si>
  <si>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</si>
  <si>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</si>
  <si>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</si>
  <si>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</si>
  <si>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</si>
  <si>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</si>
  <si>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</si>
  <si>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</si>
  <si>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</si>
  <si>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</si>
  <si>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</si>
  <si>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</si>
  <si>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</si>
  <si>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</si>
  <si>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</si>
  <si>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</si>
  <si>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</si>
  <si>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</si>
  <si>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</si>
  <si>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</si>
  <si>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</si>
  <si>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</si>
  <si>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</si>
  <si>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</si>
  <si>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</si>
  <si>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</si>
  <si>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</si>
  <si>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</si>
  <si>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</si>
  <si>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</si>
  <si>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</si>
  <si>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</si>
  <si>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</si>
  <si>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</si>
  <si>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</si>
  <si>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</si>
  <si>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</si>
  <si>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</si>
  <si>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</si>
  <si>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</si>
  <si>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</si>
  <si>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</si>
  <si>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</si>
  <si>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</si>
  <si>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</si>
  <si>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</si>
  <si>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</si>
  <si>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</si>
  <si>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</si>
  <si>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</si>
  <si>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</si>
  <si>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</si>
  <si>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</si>
  <si>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</si>
  <si>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</si>
  <si>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</si>
  <si>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</si>
  <si>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</si>
  <si>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</si>
  <si>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</si>
  <si>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</si>
  <si>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</si>
  <si>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</si>
  <si>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</si>
  <si>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</si>
  <si>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</si>
  <si>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</si>
  <si>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</si>
  <si>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</si>
  <si>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</si>
  <si>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</si>
  <si>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</si>
  <si>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</si>
  <si>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</si>
  <si>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</si>
  <si>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</si>
  <si>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</si>
  <si>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</si>
  <si>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</si>
  <si>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</si>
  <si>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</si>
  <si>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</si>
  <si>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</si>
  <si>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</si>
  <si>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</si>
  <si>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</si>
  <si>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</si>
  <si>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</si>
  <si>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</si>
  <si>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</si>
  <si>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</si>
  <si>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</si>
  <si>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</si>
  <si>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</si>
  <si>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</si>
  <si>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</si>
  <si>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</si>
  <si>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</si>
  <si>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</si>
  <si>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</si>
  <si>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</si>
  <si>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</si>
  <si>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</si>
  <si>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</si>
  <si>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</si>
  <si>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</si>
  <si>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</si>
  <si>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</si>
  <si>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</si>
  <si>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</si>
  <si>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</si>
  <si>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</si>
  <si>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</si>
  <si>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</si>
  <si>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</si>
  <si>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</si>
  <si>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</si>
  <si>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</si>
  <si>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</si>
  <si>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</si>
  <si>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</si>
  <si>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</si>
  <si>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</si>
  <si>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</si>
  <si>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</si>
  <si>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</si>
  <si>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</si>
  <si>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</si>
  <si>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</si>
  <si>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</si>
  <si>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</si>
  <si>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</si>
  <si>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</si>
  <si>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</si>
  <si>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</si>
  <si>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</si>
  <si>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</si>
  <si>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</si>
  <si>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</si>
  <si>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</si>
  <si>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</si>
  <si>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</si>
  <si>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</si>
  <si>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</si>
  <si>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</si>
  <si>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</si>
  <si>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</si>
  <si>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</si>
  <si>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</si>
  <si>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</si>
  <si>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</si>
  <si>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</si>
  <si>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</si>
  <si>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</si>
  <si>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</si>
  <si>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</si>
  <si>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</si>
  <si>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</si>
  <si>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</si>
  <si>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</si>
  <si>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</si>
  <si>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</si>
  <si>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</si>
  <si>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</si>
  <si>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</si>
  <si>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</si>
  <si>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</si>
  <si>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</si>
  <si>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</si>
  <si>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</si>
  <si>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</si>
  <si>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</si>
  <si>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</si>
  <si>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</si>
  <si>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</si>
  <si>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</si>
  <si>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</si>
  <si>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</si>
  <si>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</si>
  <si>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</si>
  <si>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</si>
  <si>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</si>
  <si>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</si>
  <si>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</si>
  <si>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</si>
  <si>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</si>
  <si>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</si>
  <si>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</si>
  <si>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</si>
  <si>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</si>
  <si>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</si>
  <si>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</si>
  <si>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</si>
  <si>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</si>
  <si>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</si>
  <si>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</si>
  <si>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</si>
  <si>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</si>
  <si>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</si>
  <si>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</si>
  <si>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</si>
  <si>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</si>
  <si>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</si>
  <si>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</si>
  <si>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</si>
  <si>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</si>
  <si>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</si>
  <si>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</si>
  <si>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</si>
  <si>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</si>
  <si>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</si>
  <si>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</si>
  <si>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</si>
  <si>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</si>
  <si>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</si>
  <si>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</si>
  <si>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</si>
  <si>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</si>
  <si>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</si>
  <si>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</si>
  <si>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</si>
  <si>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</si>
  <si>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</si>
  <si>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</si>
  <si>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</si>
  <si>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</si>
  <si>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</si>
  <si>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</si>
  <si>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</si>
  <si>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</si>
  <si>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</si>
  <si>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</si>
  <si>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</si>
  <si>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</si>
  <si>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</si>
  <si>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</si>
  <si>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</si>
  <si>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</si>
  <si>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</si>
  <si>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</si>
  <si>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</si>
  <si>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</si>
  <si>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</si>
  <si>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</si>
  <si>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</si>
  <si>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</si>
  <si>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</si>
  <si>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</si>
  <si>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</si>
  <si>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</si>
  <si>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</si>
  <si>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</si>
  <si>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</si>
  <si>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</si>
  <si>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</si>
  <si>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</si>
  <si>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</si>
  <si>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</si>
  <si>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</si>
  <si>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</si>
  <si>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</si>
  <si>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</si>
  <si>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</si>
  <si>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</si>
  <si>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</si>
  <si>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</si>
  <si>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</si>
  <si>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</si>
  <si>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</si>
  <si>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</si>
  <si>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</si>
  <si>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</si>
  <si>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</si>
  <si>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</si>
  <si>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</si>
  <si>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</si>
  <si>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</si>
  <si>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</si>
  <si>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</si>
  <si>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</si>
  <si>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</si>
  <si>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</si>
  <si>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</si>
  <si>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</si>
  <si>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</si>
  <si>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</si>
  <si>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</si>
  <si>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</si>
  <si>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</si>
  <si>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</si>
  <si>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</si>
  <si>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</si>
  <si>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</si>
  <si>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</si>
  <si>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</si>
  <si>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</si>
  <si>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</si>
  <si>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</si>
  <si>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</si>
  <si>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</si>
  <si>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</si>
  <si>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</si>
  <si>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</si>
  <si>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</si>
  <si>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</si>
  <si>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</si>
  <si>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</si>
  <si>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</si>
  <si>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</si>
  <si>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</si>
  <si>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</si>
  <si>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</si>
  <si>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</si>
  <si>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</si>
  <si>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</si>
  <si>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</si>
  <si>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</si>
  <si>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</si>
  <si>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</si>
  <si>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</si>
  <si>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</si>
  <si>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</si>
  <si>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</si>
  <si>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</si>
  <si>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</si>
  <si>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</si>
  <si>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</si>
  <si>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</si>
  <si>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</si>
  <si>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</si>
  <si>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</si>
  <si>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</si>
  <si>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</si>
  <si>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</si>
  <si>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</si>
  <si>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</si>
  <si>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</si>
  <si>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</si>
  <si>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</si>
  <si>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</si>
  <si>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</si>
  <si>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</si>
  <si>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</si>
  <si>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</si>
  <si>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</si>
  <si>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</si>
  <si>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</si>
  <si>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</si>
  <si>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</si>
  <si>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</si>
  <si>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</si>
  <si>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</si>
  <si>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</si>
  <si>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</si>
  <si>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</si>
  <si>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</si>
  <si>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</si>
  <si>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</si>
  <si>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</si>
  <si>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</si>
  <si>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</si>
  <si>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</si>
  <si>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</si>
  <si>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</si>
  <si>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</si>
  <si>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</si>
  <si>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</si>
  <si>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</si>
  <si>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</si>
  <si>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</si>
  <si>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</si>
  <si>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</si>
  <si>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</si>
  <si>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</si>
  <si>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</si>
  <si>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</si>
  <si>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</si>
  <si>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</si>
  <si>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</si>
  <si>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</si>
  <si>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</si>
  <si>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</si>
  <si>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</si>
  <si>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</si>
  <si>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</si>
  <si>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</si>
  <si>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</si>
  <si>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</si>
  <si>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</si>
  <si>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</si>
  <si>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</si>
  <si>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</si>
  <si>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</si>
  <si>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</si>
  <si>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</si>
  <si>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</si>
  <si>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</si>
  <si>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</si>
  <si>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</si>
  <si>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</si>
  <si>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</si>
  <si>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</si>
  <si>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</si>
  <si>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</si>
  <si>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</si>
  <si>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</si>
  <si>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</si>
  <si>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</si>
  <si>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</si>
  <si>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</si>
  <si>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</si>
  <si>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</si>
  <si>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</si>
  <si>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</si>
  <si>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</si>
  <si>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</si>
  <si>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</si>
  <si>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</si>
  <si>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</si>
  <si>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</si>
  <si>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</si>
  <si>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</si>
  <si>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</si>
  <si>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</si>
  <si>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</si>
  <si>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</si>
  <si>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</si>
  <si>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</si>
  <si>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</si>
  <si>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</si>
  <si>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</si>
  <si>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</si>
  <si>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</si>
  <si>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</si>
  <si>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</si>
  <si>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</si>
  <si>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</si>
  <si>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</si>
  <si>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</si>
  <si>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</si>
  <si>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</si>
  <si>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</si>
  <si>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</si>
  <si>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</si>
  <si>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</si>
  <si>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</si>
  <si>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</si>
  <si>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</si>
  <si>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</si>
  <si>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</si>
  <si>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</si>
  <si>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</si>
  <si>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</si>
  <si>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</si>
  <si>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</si>
  <si>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</si>
  <si>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</si>
  <si>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</si>
  <si>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</si>
  <si>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</si>
  <si>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</si>
  <si>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</si>
  <si>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</si>
  <si>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</si>
  <si>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</si>
  <si>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</si>
  <si>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</si>
  <si>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</si>
  <si>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</si>
  <si>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</si>
  <si>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</si>
  <si>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</si>
  <si>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</si>
  <si>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</si>
  <si>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</si>
  <si>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</si>
  <si>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</si>
  <si>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</si>
  <si>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</si>
  <si>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</si>
  <si>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</si>
  <si>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</si>
  <si>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</si>
  <si>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</si>
  <si>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</si>
  <si>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</si>
  <si>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</si>
  <si>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</si>
  <si>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</si>
  <si>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</si>
  <si>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</si>
  <si>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</si>
  <si>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</si>
  <si>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</si>
  <si>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</si>
  <si>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</si>
  <si>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</si>
  <si>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</si>
  <si>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</si>
  <si>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</si>
  <si>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</si>
  <si>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</si>
  <si>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</si>
  <si>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</si>
  <si>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</si>
  <si>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</si>
  <si>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</si>
  <si>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</si>
  <si>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</si>
  <si>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</si>
  <si>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</si>
  <si>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</si>
  <si>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</si>
  <si>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</si>
  <si>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</si>
  <si>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</si>
  <si>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</si>
  <si>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</si>
  <si>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</si>
  <si>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</si>
  <si>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</si>
  <si>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</si>
  <si>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</si>
  <si>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</si>
  <si>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</si>
  <si>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</si>
  <si>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</si>
  <si>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</si>
  <si>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</si>
  <si>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</si>
  <si>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</si>
  <si>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</si>
  <si>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</si>
  <si>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</si>
  <si>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</si>
  <si>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</si>
  <si>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</si>
  <si>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</si>
  <si>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</si>
  <si>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</si>
  <si>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</si>
  <si>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</si>
  <si>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</si>
  <si>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</si>
  <si>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</si>
  <si>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</si>
  <si>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</si>
  <si>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</si>
  <si>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</si>
  <si>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</si>
  <si>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</si>
  <si>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</si>
  <si>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</si>
  <si>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</si>
  <si>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</si>
  <si>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</si>
  <si>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</si>
  <si>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</si>
  <si>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</si>
  <si>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</si>
  <si>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</si>
  <si>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</si>
  <si>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</si>
  <si>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</si>
  <si>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</si>
  <si>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</si>
  <si>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</si>
  <si>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</si>
  <si>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</si>
  <si>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</si>
  <si>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</si>
  <si>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</si>
  <si>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</si>
  <si>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</si>
  <si>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</si>
  <si>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</si>
  <si>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</si>
  <si>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</si>
  <si>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</si>
  <si>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</si>
  <si>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</si>
  <si>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</si>
  <si>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</si>
  <si>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</si>
  <si>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</si>
  <si>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</si>
  <si>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</si>
  <si>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</si>
  <si>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</si>
  <si>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</si>
  <si>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</si>
  <si>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</si>
  <si>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</si>
  <si>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</si>
  <si>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</si>
  <si>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</si>
  <si>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</si>
  <si>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</si>
  <si>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</si>
  <si>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</si>
  <si>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</si>
  <si>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</si>
  <si>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</si>
  <si>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</si>
  <si>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</si>
  <si>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</si>
  <si>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</si>
  <si>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</si>
  <si>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</si>
  <si>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</si>
  <si>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</si>
  <si>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</si>
  <si>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</si>
  <si>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</si>
  <si>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</si>
  <si>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</si>
  <si>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</si>
  <si>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</si>
  <si>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</si>
  <si>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</si>
  <si>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</si>
  <si>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</si>
  <si>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</si>
  <si>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</si>
  <si>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</si>
  <si>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</si>
  <si>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</si>
  <si>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</si>
  <si>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</si>
  <si>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</si>
  <si>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</si>
  <si>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</si>
  <si>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</si>
  <si>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</si>
  <si>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</si>
  <si>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</si>
  <si>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</si>
  <si>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</si>
  <si>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</si>
  <si>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</si>
  <si>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</si>
  <si>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</si>
  <si>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</si>
  <si>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</si>
  <si>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</si>
  <si>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</si>
  <si>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</si>
  <si>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</si>
  <si>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</si>
  <si>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</si>
  <si>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</si>
  <si>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</si>
  <si>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</si>
  <si>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</si>
  <si>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</si>
  <si>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</si>
  <si>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</si>
  <si>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</si>
  <si>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</si>
  <si>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</si>
  <si>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</si>
  <si>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</si>
  <si>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</si>
  <si>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</si>
  <si>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</si>
  <si>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</si>
  <si>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</si>
  <si>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</si>
  <si>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</si>
  <si>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</si>
  <si>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</si>
  <si>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</si>
  <si>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</si>
  <si>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</si>
  <si>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</si>
  <si>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</si>
  <si>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</si>
  <si>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</si>
  <si>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</si>
  <si>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</si>
  <si>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</si>
  <si>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</si>
  <si>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</si>
  <si>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</si>
  <si>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</si>
  <si>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</si>
  <si>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</si>
  <si>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</si>
  <si>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</si>
  <si>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</si>
  <si>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</si>
  <si>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</si>
  <si>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</si>
  <si>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</si>
  <si>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</si>
  <si>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</si>
  <si>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</si>
  <si>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</si>
  <si>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</si>
  <si>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</si>
  <si>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</si>
  <si>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</si>
  <si>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</si>
  <si>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</si>
  <si>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</si>
  <si>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</si>
  <si>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</si>
  <si>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</si>
  <si>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</si>
  <si>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</si>
  <si>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</si>
  <si>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</si>
  <si>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</si>
  <si>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</si>
  <si>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</si>
  <si>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</si>
  <si>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</si>
  <si>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</si>
  <si>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</si>
  <si>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</si>
  <si>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</si>
  <si>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</si>
  <si>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</si>
  <si>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</si>
  <si>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</si>
  <si>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</si>
  <si>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</si>
  <si>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</si>
  <si>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</si>
  <si>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</si>
  <si>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</si>
  <si>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</si>
  <si>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</si>
  <si>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</si>
  <si>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</si>
  <si>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</si>
  <si>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</si>
  <si>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</si>
  <si>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</si>
  <si>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</si>
  <si>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</si>
  <si>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</si>
  <si>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</si>
  <si>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</si>
  <si>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</si>
  <si>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</si>
  <si>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</si>
  <si>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</si>
  <si>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</si>
  <si>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</si>
  <si>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</si>
  <si>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</si>
  <si>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</si>
  <si>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</si>
  <si>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</si>
  <si>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</si>
  <si>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</si>
  <si>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</si>
  <si>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</si>
  <si>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</si>
  <si>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</si>
  <si>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</si>
  <si>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</si>
  <si>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</si>
  <si>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</si>
  <si>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</si>
  <si>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</si>
  <si>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</si>
  <si>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</si>
  <si>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</si>
  <si>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</si>
  <si>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</si>
  <si>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</si>
  <si>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</si>
  <si>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</si>
  <si>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</si>
  <si>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</si>
  <si>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</si>
  <si>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</si>
  <si>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</si>
  <si>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</si>
  <si>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</si>
  <si>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</si>
  <si>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</si>
  <si>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</si>
  <si>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</si>
  <si>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</si>
  <si>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</si>
  <si>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</si>
  <si>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</si>
  <si>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</si>
  <si>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</si>
  <si>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</si>
  <si>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</si>
  <si>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</si>
  <si>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</si>
  <si>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</si>
  <si>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</si>
  <si>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</si>
  <si>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</si>
  <si>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</si>
  <si>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</si>
  <si>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</si>
  <si>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</si>
  <si>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</si>
  <si>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</si>
  <si>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</si>
  <si>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</si>
  <si>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</si>
  <si>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</si>
  <si>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</si>
  <si>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</si>
  <si>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</si>
  <si>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</si>
  <si>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</si>
  <si>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</si>
  <si>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</si>
  <si>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</si>
  <si>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</si>
  <si>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</si>
  <si>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</si>
  <si>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</si>
  <si>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</si>
  <si>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</si>
  <si>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</si>
  <si>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</si>
  <si>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</si>
  <si>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</si>
  <si>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</si>
  <si>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</si>
  <si>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</si>
  <si>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</si>
  <si>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</si>
  <si>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</si>
  <si>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</si>
  <si>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</si>
  <si>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</si>
  <si>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</si>
  <si>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</si>
  <si>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</si>
  <si>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</si>
  <si>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</si>
  <si>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</si>
  <si>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</si>
  <si>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</si>
  <si>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</si>
  <si>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</si>
  <si>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</si>
  <si>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</si>
  <si>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</si>
  <si>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</si>
  <si>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</si>
  <si>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</si>
  <si>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</si>
  <si>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</si>
  <si>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</si>
  <si>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</si>
  <si>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</si>
  <si>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</si>
  <si>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</si>
  <si>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</si>
  <si>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</si>
  <si>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</si>
  <si>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</si>
  <si>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</si>
  <si>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</si>
  <si>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</si>
  <si>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</si>
  <si>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</si>
  <si>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</si>
  <si>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</si>
  <si>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</si>
  <si>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</si>
  <si>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</si>
  <si>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</si>
  <si>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</si>
  <si>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</si>
  <si>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</si>
  <si>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</si>
  <si>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</si>
  <si>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</si>
  <si>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</si>
  <si>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</si>
  <si>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</si>
  <si>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</si>
  <si>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</si>
  <si>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</si>
  <si>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</si>
  <si>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</si>
  <si>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</si>
  <si>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</si>
  <si>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</si>
  <si>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</si>
  <si>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</si>
  <si>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</si>
  <si>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</si>
  <si>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</si>
  <si>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</si>
  <si>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</si>
  <si>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</si>
  <si>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</si>
  <si>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</si>
  <si>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</si>
  <si>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</si>
  <si>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</si>
  <si>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</si>
  <si>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</si>
  <si>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</si>
  <si>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</si>
  <si>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</si>
  <si>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</si>
  <si>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</si>
  <si>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</si>
  <si>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</si>
  <si>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</si>
  <si>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</si>
  <si>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</si>
  <si>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</si>
  <si>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</si>
  <si>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</si>
  <si>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</si>
  <si>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</si>
  <si>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</si>
  <si>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</si>
  <si>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</si>
  <si>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</si>
  <si>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</si>
  <si>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</si>
  <si>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</si>
  <si>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</si>
  <si>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</si>
  <si>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</si>
  <si>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</si>
  <si>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</si>
  <si>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</si>
  <si>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</si>
  <si>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</si>
  <si>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</si>
  <si>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</si>
  <si>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</si>
  <si>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</si>
  <si>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</si>
  <si>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</si>
  <si>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</si>
  <si>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</si>
  <si>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</si>
  <si>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</si>
  <si>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</si>
  <si>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</si>
  <si>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</si>
  <si>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</si>
  <si>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</si>
  <si>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</si>
  <si>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</si>
  <si>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</si>
  <si>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</si>
  <si>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</si>
  <si>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</si>
  <si>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</si>
  <si>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</si>
  <si>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</si>
  <si>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</si>
  <si>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</si>
  <si>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</si>
  <si>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</si>
  <si>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</si>
  <si>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</si>
  <si>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</si>
  <si>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</si>
  <si>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</si>
  <si>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</si>
  <si>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</si>
  <si>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</si>
  <si>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</si>
  <si>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</si>
  <si>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</si>
  <si>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</si>
  <si>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</si>
  <si>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</si>
  <si>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</si>
  <si>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</si>
  <si>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</si>
  <si>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</si>
  <si>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</si>
  <si>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</si>
  <si>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</si>
  <si>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</si>
  <si>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</si>
  <si>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</si>
  <si>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</si>
  <si>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</si>
  <si>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</si>
  <si>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</si>
  <si>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</si>
  <si>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</si>
  <si>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</si>
  <si>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</si>
  <si>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</si>
  <si>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</si>
  <si>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</si>
  <si>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</si>
  <si>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</si>
  <si>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</si>
  <si>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</si>
  <si>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</si>
  <si>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</si>
  <si>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</si>
  <si>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</si>
  <si>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</si>
  <si>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</si>
  <si>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</si>
  <si>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</si>
  <si>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</si>
  <si>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</si>
  <si>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</si>
  <si>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</si>
  <si>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</si>
  <si>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</si>
  <si>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</si>
  <si>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</si>
  <si>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</si>
  <si>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</si>
  <si>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</si>
  <si>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</si>
  <si>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</si>
  <si>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</si>
  <si>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</si>
  <si>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</si>
  <si>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</si>
  <si>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</si>
  <si>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</si>
  <si>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</si>
  <si>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</si>
  <si>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</si>
  <si>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</si>
  <si>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</si>
  <si>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</si>
  <si>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</si>
  <si>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</si>
  <si>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</si>
  <si>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</si>
  <si>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</si>
  <si>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</si>
  <si>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</si>
  <si>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</si>
  <si>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</si>
  <si>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</si>
  <si>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</si>
  <si>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</si>
  <si>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</si>
  <si>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</si>
  <si>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</si>
  <si>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</si>
  <si>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</si>
  <si>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</si>
  <si>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</si>
  <si>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</si>
  <si>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</si>
  <si>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</si>
  <si>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</si>
  <si>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</si>
  <si>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</si>
  <si>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</si>
  <si>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</si>
  <si>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</si>
  <si>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</si>
  <si>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</si>
  <si>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</si>
  <si>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</si>
  <si>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</si>
  <si>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</si>
  <si>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</si>
  <si>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</si>
  <si>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</si>
  <si>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</si>
  <si>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</si>
  <si>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</si>
  <si>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</si>
  <si>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</si>
  <si>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</si>
  <si>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</si>
  <si>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</si>
  <si>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</si>
  <si>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</si>
  <si>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</si>
  <si>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</si>
  <si>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</si>
  <si>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</si>
  <si>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</si>
  <si>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</si>
  <si>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</si>
  <si>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</si>
  <si>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</si>
  <si>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</si>
  <si>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</si>
  <si>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</si>
  <si>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</si>
  <si>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</si>
  <si>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</si>
  <si>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</si>
  <si>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</si>
  <si>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</si>
  <si>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</si>
  <si>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</si>
  <si>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</si>
  <si>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</si>
  <si>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</si>
  <si>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</si>
  <si>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</si>
  <si>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</si>
  <si>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</si>
  <si>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</si>
  <si>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</si>
  <si>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</si>
  <si>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</si>
  <si>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</si>
  <si>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</si>
  <si>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</si>
  <si>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</si>
  <si>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</si>
  <si>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</si>
  <si>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</si>
  <si>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</si>
  <si>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</si>
  <si>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</si>
  <si>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</si>
  <si>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</si>
  <si>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</si>
  <si>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</si>
  <si>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</si>
  <si>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</si>
  <si>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</si>
  <si>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</si>
  <si>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</si>
  <si>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</si>
  <si>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</si>
  <si>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</si>
  <si>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</si>
  <si>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</si>
  <si>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</si>
  <si>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</si>
  <si>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</si>
  <si>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</si>
  <si>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</si>
  <si>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</si>
  <si>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</si>
  <si>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</si>
  <si>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</si>
  <si>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</si>
  <si>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</si>
  <si>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</si>
  <si>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</si>
  <si>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</si>
  <si>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</si>
  <si>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</si>
  <si>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</si>
  <si>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</si>
  <si>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</si>
  <si>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</si>
  <si>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</si>
  <si>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</si>
  <si>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</si>
  <si>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</si>
  <si>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</si>
  <si>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</si>
  <si>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</si>
  <si>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</si>
  <si>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</si>
  <si>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</si>
  <si>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</si>
  <si>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</si>
  <si>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</si>
  <si>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</si>
  <si>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</si>
  <si>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</si>
  <si>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</si>
  <si>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</si>
  <si>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</si>
  <si>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</si>
  <si>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</si>
  <si>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</si>
  <si>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</si>
  <si>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</si>
  <si>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</si>
  <si>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</si>
  <si>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</si>
  <si>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</si>
  <si>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</si>
  <si>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</si>
  <si>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</si>
  <si>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</si>
  <si>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</si>
  <si>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</si>
  <si>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</si>
  <si>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</si>
  <si>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</si>
  <si>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</si>
  <si>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</si>
  <si>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</si>
  <si>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</si>
  <si>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</si>
  <si>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</si>
  <si>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</si>
  <si>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</si>
  <si>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</si>
  <si>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</si>
  <si>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</si>
  <si>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</si>
  <si>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</si>
  <si>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</si>
  <si>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</si>
  <si>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</si>
  <si>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</si>
  <si>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</si>
  <si>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</si>
  <si>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</si>
  <si>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</si>
  <si>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</si>
  <si>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</si>
  <si>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</si>
  <si>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</si>
  <si>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</si>
  <si>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</si>
  <si>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</si>
  <si>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</si>
  <si>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</si>
  <si>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</si>
  <si>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</si>
  <si>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</si>
  <si>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</si>
  <si>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</si>
  <si>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</si>
  <si>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</si>
  <si>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</si>
  <si>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</si>
  <si>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</si>
  <si>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</si>
  <si>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</si>
  <si>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</si>
  <si>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</si>
  <si>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</si>
  <si>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</si>
  <si>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</si>
  <si>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</si>
  <si>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</si>
  <si>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</si>
  <si>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</si>
  <si>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</si>
  <si>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</si>
  <si>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</si>
  <si>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</si>
  <si>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</si>
  <si>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</si>
  <si>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</si>
  <si>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</si>
  <si>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</si>
  <si>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</si>
  <si>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</si>
  <si>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</si>
  <si>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</si>
  <si>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</si>
  <si>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</si>
  <si>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</si>
  <si>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</si>
  <si>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</si>
  <si>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</si>
  <si>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</si>
  <si>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</si>
  <si>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</si>
  <si>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</si>
  <si>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</si>
  <si>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</si>
  <si>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</si>
  <si>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</si>
  <si>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</si>
  <si>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</si>
  <si>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</si>
  <si>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</si>
  <si>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</si>
  <si>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</si>
  <si>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</si>
  <si>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</si>
  <si>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</si>
  <si>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</si>
  <si>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</si>
  <si>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</si>
  <si>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</si>
  <si>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</si>
  <si>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</si>
  <si>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</si>
  <si>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</si>
  <si>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</si>
  <si>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</si>
  <si>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</si>
  <si>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</si>
  <si>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</si>
  <si>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</si>
  <si>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</si>
  <si>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</si>
  <si>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</si>
  <si>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</si>
  <si>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</si>
  <si>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</si>
  <si>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</si>
  <si>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</si>
  <si>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</si>
  <si>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</si>
  <si>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</si>
  <si>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</si>
  <si>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</si>
  <si>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</si>
  <si>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</si>
  <si>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</si>
  <si>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</si>
  <si>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</si>
  <si>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</si>
  <si>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</si>
  <si>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</si>
  <si>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</si>
  <si>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</si>
  <si>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</si>
  <si>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</si>
  <si>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</si>
  <si>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</si>
  <si>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</si>
  <si>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</si>
  <si>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</si>
  <si>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</si>
  <si>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</si>
  <si>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</si>
  <si>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</si>
  <si>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</si>
  <si>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</si>
  <si>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</si>
  <si>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</si>
  <si>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</si>
  <si>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</si>
  <si>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</si>
  <si>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</si>
  <si>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</si>
  <si>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</si>
  <si>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</si>
  <si>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</si>
  <si>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</si>
  <si>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</si>
  <si>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</si>
  <si>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</si>
  <si>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</si>
  <si>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</si>
  <si>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</si>
  <si>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</si>
  <si>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</si>
  <si>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</si>
  <si>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</si>
  <si>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</si>
  <si>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</si>
  <si>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</si>
  <si>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</si>
  <si>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</si>
  <si>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</si>
  <si>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</si>
  <si>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</si>
  <si>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</si>
  <si>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</si>
  <si>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</si>
  <si>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</si>
  <si>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</si>
  <si>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</si>
  <si>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</si>
  <si>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</si>
  <si>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</si>
  <si>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</si>
  <si>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</si>
  <si>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</si>
  <si>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</si>
  <si>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</si>
  <si>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</si>
  <si>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</si>
  <si>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</si>
  <si>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</si>
  <si>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</si>
  <si>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</si>
  <si>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</si>
  <si>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</si>
  <si>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</si>
  <si>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</si>
  <si>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</si>
  <si>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</si>
  <si>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</si>
  <si>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</si>
  <si>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</si>
  <si>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</si>
  <si>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</si>
  <si>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</si>
  <si>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</si>
  <si>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</si>
  <si>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</si>
  <si>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</si>
  <si>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</si>
  <si>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</si>
  <si>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</si>
  <si>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</si>
  <si>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</si>
  <si>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</si>
  <si>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</si>
  <si>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</si>
  <si>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</si>
  <si>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</si>
  <si>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</si>
  <si>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</si>
  <si>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</si>
  <si>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</si>
  <si>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</si>
  <si>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</si>
  <si>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</si>
  <si>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</si>
  <si>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</si>
  <si>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</si>
  <si>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</si>
  <si>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</si>
  <si>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</si>
  <si>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</si>
  <si>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</si>
  <si>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</si>
  <si>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</si>
  <si>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</si>
  <si>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</si>
  <si>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</si>
  <si>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</si>
  <si>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</si>
  <si>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</si>
  <si>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</si>
  <si>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</si>
  <si>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</si>
  <si>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</si>
  <si>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</si>
  <si>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</si>
  <si>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</si>
  <si>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</si>
  <si>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</si>
  <si>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</si>
  <si>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</si>
  <si>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</si>
  <si>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</si>
  <si>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</si>
  <si>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</si>
  <si>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</si>
  <si>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</si>
  <si>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</si>
  <si>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</si>
  <si>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</si>
  <si>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</si>
  <si>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</si>
  <si>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</si>
  <si>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</si>
  <si>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</si>
  <si>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</si>
  <si>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</si>
  <si>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</si>
  <si>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</si>
  <si>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</si>
  <si>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</si>
  <si>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</si>
  <si>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</si>
  <si>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</si>
  <si>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</si>
  <si>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</si>
  <si>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</si>
  <si>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</si>
  <si>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</si>
  <si>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</si>
  <si>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</si>
  <si>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</si>
  <si>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</si>
  <si>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</si>
  <si>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</si>
  <si>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</si>
  <si>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</si>
  <si>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</si>
  <si>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</si>
  <si>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</si>
  <si>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</si>
  <si>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</si>
  <si>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</si>
  <si>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</si>
  <si>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</si>
  <si>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</si>
  <si>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</si>
  <si>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</si>
  <si>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</si>
  <si>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</si>
  <si>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</si>
  <si>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</si>
  <si>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</si>
  <si>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</si>
  <si>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</si>
  <si>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</si>
  <si>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</si>
  <si>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</si>
  <si>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</si>
  <si>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</si>
  <si>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</si>
  <si>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</si>
  <si>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</si>
  <si>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</si>
  <si>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</si>
  <si>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</si>
  <si>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</si>
  <si>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</si>
  <si>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</si>
  <si>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</si>
  <si>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</si>
  <si>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</si>
  <si>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</si>
  <si>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</si>
  <si>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</si>
  <si>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</si>
  <si>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</si>
  <si>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</si>
  <si>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</si>
  <si>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</si>
  <si>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</si>
  <si>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</si>
  <si>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</si>
  <si>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</si>
  <si>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</si>
  <si>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</si>
  <si>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</si>
  <si>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</si>
  <si>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</si>
  <si>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</si>
  <si>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</si>
  <si>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</si>
  <si>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</si>
  <si>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</si>
  <si>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</si>
  <si>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</si>
  <si>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</si>
  <si>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</si>
  <si>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</si>
  <si>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</si>
  <si>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</si>
  <si>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</si>
  <si>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</si>
  <si>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</si>
  <si>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</si>
  <si>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</si>
  <si>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</si>
  <si>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</si>
  <si>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</si>
  <si>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</si>
  <si>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</si>
  <si>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</si>
  <si>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</si>
  <si>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</si>
  <si>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</si>
  <si>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</si>
  <si>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</si>
  <si>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</si>
  <si>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</si>
  <si>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</si>
  <si>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</si>
  <si>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</si>
  <si>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</si>
  <si>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</si>
  <si>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</si>
  <si>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</si>
  <si>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</si>
  <si>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</si>
  <si>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</si>
  <si>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</si>
  <si>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</si>
  <si>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</si>
  <si>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</si>
  <si>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</si>
  <si>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</si>
  <si>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</si>
  <si>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</si>
  <si>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</si>
  <si>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</si>
  <si>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</si>
  <si>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</si>
  <si>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</si>
  <si>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</si>
  <si>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</si>
  <si>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</si>
  <si>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</si>
  <si>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</si>
  <si>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</si>
  <si>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</si>
  <si>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</si>
  <si>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</si>
  <si>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</si>
  <si>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</si>
  <si>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</si>
  <si>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</si>
  <si>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</si>
  <si>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</si>
  <si>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</si>
  <si>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</si>
  <si>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</si>
  <si>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</si>
  <si>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</si>
  <si>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</si>
  <si>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</si>
  <si>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</si>
  <si>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</si>
  <si>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</si>
  <si>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</si>
  <si>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</si>
  <si>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</si>
  <si>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</si>
  <si>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</si>
  <si>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</si>
  <si>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</si>
  <si>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</si>
  <si>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</si>
  <si>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</si>
  <si>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</si>
  <si>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</si>
  <si>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</si>
  <si>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</si>
  <si>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</si>
  <si>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</si>
  <si>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</si>
  <si>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</si>
  <si>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</si>
  <si>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</si>
  <si>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</si>
  <si>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</si>
  <si>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</si>
  <si>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</si>
  <si>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</si>
  <si>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</si>
  <si>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</si>
  <si>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</si>
  <si>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</si>
  <si>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</si>
  <si>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</si>
  <si>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</si>
  <si>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</si>
  <si>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</si>
  <si>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</si>
  <si>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</si>
  <si>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</si>
  <si>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</si>
  <si>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</si>
  <si>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</si>
  <si>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</si>
  <si>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</si>
  <si>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</si>
  <si>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</si>
  <si>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</si>
  <si>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</si>
  <si>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</si>
  <si>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</si>
  <si>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</si>
  <si>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</si>
  <si>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</si>
  <si>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</si>
  <si>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</si>
  <si>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</si>
  <si>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</si>
  <si>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</si>
  <si>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</si>
  <si>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</si>
  <si>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</si>
  <si>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</si>
  <si>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</si>
  <si>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</si>
  <si>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</si>
  <si>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</si>
  <si>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</si>
  <si>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</si>
  <si>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</si>
  <si>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</si>
  <si>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</si>
  <si>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</si>
  <si>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</si>
  <si>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</si>
  <si>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</si>
  <si>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</si>
  <si>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</si>
  <si>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</si>
  <si>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</si>
  <si>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</si>
  <si>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</si>
  <si>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</si>
  <si>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</si>
  <si>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</si>
  <si>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</si>
  <si>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</si>
  <si>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</si>
  <si>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</si>
  <si>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</si>
  <si>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</si>
  <si>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</si>
  <si>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</si>
  <si>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</si>
  <si>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</si>
  <si>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</si>
  <si>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</si>
  <si>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</si>
  <si>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</si>
  <si>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</si>
  <si>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</si>
  <si>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</si>
  <si>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</si>
  <si>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</si>
  <si>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</si>
  <si>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</si>
  <si>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</si>
  <si>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</si>
  <si>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</si>
  <si>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</si>
  <si>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</si>
  <si>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</si>
  <si>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</si>
  <si>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</si>
  <si>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</si>
  <si>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</si>
  <si>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</si>
  <si>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</si>
  <si>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</si>
  <si>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</si>
  <si>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</si>
  <si>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</si>
  <si>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</si>
  <si>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</si>
  <si>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</si>
  <si>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</si>
  <si>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</si>
  <si>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</si>
  <si>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</si>
  <si>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</si>
  <si>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</si>
  <si>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</si>
  <si>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</si>
  <si>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</si>
  <si>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</si>
  <si>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</si>
  <si>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</si>
  <si>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</si>
  <si>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</si>
  <si>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</si>
  <si>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</si>
  <si>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</si>
  <si>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</si>
  <si>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</si>
  <si>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</si>
  <si>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</si>
  <si>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</si>
  <si>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</si>
  <si>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</si>
  <si>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</si>
  <si>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</si>
  <si>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</si>
  <si>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</si>
  <si>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</si>
  <si>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</si>
  <si>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</si>
  <si>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</si>
  <si>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</si>
  <si>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</si>
  <si>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</si>
  <si>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</si>
  <si>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</si>
  <si>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</si>
  <si>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</si>
  <si>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</si>
  <si>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</si>
  <si>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</si>
  <si>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</si>
  <si>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</si>
  <si>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</si>
  <si>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</si>
  <si>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</si>
  <si>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</si>
  <si>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</si>
  <si>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</si>
  <si>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</si>
  <si>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</si>
  <si>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</si>
  <si>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</si>
  <si>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</si>
  <si>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</si>
  <si>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</si>
  <si>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</si>
  <si>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</si>
  <si>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</si>
  <si>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</si>
  <si>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</si>
  <si>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</si>
  <si>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</si>
  <si>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</si>
  <si>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</si>
  <si>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</si>
  <si>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</si>
  <si>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</si>
  <si>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</si>
  <si>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</si>
  <si>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</si>
  <si>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</si>
  <si>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</si>
  <si>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</si>
  <si>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</si>
  <si>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</si>
  <si>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</si>
  <si>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</si>
  <si>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</si>
  <si>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</si>
  <si>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</si>
  <si>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</si>
  <si>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</si>
  <si>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</si>
  <si>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</si>
  <si>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</si>
  <si>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</si>
  <si>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</si>
  <si>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</si>
  <si>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</si>
  <si>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</si>
  <si>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</si>
  <si>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</si>
  <si>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</si>
  <si>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</si>
  <si>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</si>
  <si>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</si>
  <si>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</si>
  <si>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</si>
  <si>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</si>
  <si>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</si>
  <si>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</si>
  <si>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</si>
  <si>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</si>
  <si>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</si>
  <si>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</si>
  <si>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</si>
  <si>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</si>
  <si>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</si>
  <si>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</si>
  <si>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</si>
  <si>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</si>
  <si>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</si>
  <si>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</si>
  <si>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</si>
  <si>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</si>
  <si>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</si>
  <si>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</si>
  <si>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</si>
  <si>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</si>
  <si>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</si>
  <si>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</si>
  <si>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</si>
  <si>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</si>
  <si>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</si>
  <si>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</si>
  <si>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</si>
  <si>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</si>
  <si>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</si>
  <si>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</si>
  <si>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</si>
  <si>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</si>
  <si>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</si>
  <si>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</si>
  <si>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</si>
  <si>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</si>
  <si>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</si>
  <si>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</si>
  <si>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</si>
  <si>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</si>
  <si>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</si>
  <si>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</si>
  <si>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</si>
  <si>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</si>
  <si>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</si>
  <si>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</si>
  <si>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</si>
  <si>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</si>
  <si>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</si>
  <si>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</si>
  <si>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</si>
  <si>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</si>
  <si>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</si>
  <si>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</si>
  <si>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</si>
  <si>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</si>
  <si>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</si>
  <si>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</si>
  <si>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</si>
  <si>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</si>
  <si>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</si>
  <si>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</si>
  <si>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</si>
  <si>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</si>
  <si>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</si>
  <si>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</si>
  <si>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</si>
  <si>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</si>
  <si>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</si>
  <si>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</si>
  <si>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</si>
  <si>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</si>
  <si>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</si>
  <si>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</si>
  <si>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</si>
  <si>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</si>
  <si>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</si>
  <si>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</si>
  <si>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</si>
  <si>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</si>
  <si>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</si>
  <si>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</si>
  <si>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</si>
  <si>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</si>
  <si>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</si>
  <si>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</si>
  <si>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</si>
  <si>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</si>
  <si>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</si>
  <si>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</si>
  <si>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</si>
  <si>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</si>
  <si>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</si>
  <si>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</si>
  <si>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</si>
  <si>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</si>
  <si>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</si>
  <si>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</si>
  <si>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</si>
  <si>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</si>
  <si>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</si>
  <si>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</si>
  <si>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</si>
  <si>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</si>
  <si>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</si>
  <si>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</si>
  <si>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</si>
  <si>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</si>
  <si>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</si>
  <si>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</si>
  <si>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</si>
  <si>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</si>
  <si>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</si>
  <si>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</si>
  <si>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</si>
  <si>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</si>
  <si>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</si>
  <si>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</si>
  <si>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</si>
  <si>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</si>
  <si>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</si>
  <si>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</si>
  <si>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</si>
  <si>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</si>
  <si>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</si>
  <si>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</si>
  <si>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</si>
  <si>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</si>
  <si>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</si>
  <si>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</si>
  <si>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</si>
  <si>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</si>
  <si>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</si>
  <si>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</si>
  <si>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</si>
  <si>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</si>
  <si>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</si>
  <si>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</si>
  <si>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</si>
  <si>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</si>
  <si>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</si>
  <si>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</si>
  <si>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</si>
  <si>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</si>
  <si>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</si>
  <si>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</si>
  <si>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</si>
  <si>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</si>
  <si>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</si>
  <si>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</si>
  <si>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</si>
  <si>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</si>
  <si>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</si>
  <si>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</si>
  <si>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</si>
  <si>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</si>
  <si>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</si>
  <si>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</si>
  <si>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</si>
  <si>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</si>
  <si>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</si>
  <si>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</si>
  <si>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</si>
  <si>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</si>
  <si>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</si>
  <si>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</si>
  <si>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</si>
  <si>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</si>
  <si>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</si>
  <si>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</si>
  <si>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</si>
  <si>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</si>
  <si>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</si>
  <si>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</si>
  <si>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</si>
  <si>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</si>
  <si>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</si>
  <si>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</si>
  <si>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</si>
  <si>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</si>
  <si>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</si>
  <si>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</si>
  <si>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</si>
  <si>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</si>
  <si>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</si>
  <si>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</si>
  <si>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</si>
  <si>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</si>
  <si>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</si>
  <si>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</si>
  <si>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</si>
  <si>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</si>
  <si>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</si>
  <si>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</si>
  <si>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</si>
  <si>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</si>
  <si>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</si>
  <si>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</si>
  <si>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</si>
  <si>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</si>
  <si>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</si>
  <si>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</si>
  <si>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</si>
  <si>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</si>
  <si>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</si>
  <si>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</si>
  <si>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</si>
  <si>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</si>
  <si>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</si>
  <si>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</si>
  <si>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</si>
  <si>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</si>
  <si>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</si>
  <si>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</si>
  <si>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</si>
  <si>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</si>
  <si>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</si>
  <si>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</si>
  <si>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</si>
  <si>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</si>
  <si>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</si>
  <si>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</si>
  <si>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</si>
  <si>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</si>
  <si>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</si>
  <si>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</si>
  <si>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</si>
  <si>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</si>
  <si>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</si>
  <si>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</si>
  <si>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</si>
  <si>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</si>
  <si>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</si>
  <si>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</si>
  <si>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</si>
  <si>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</si>
  <si>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</si>
  <si>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</si>
  <si>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</si>
  <si>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</si>
  <si>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</si>
  <si>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</si>
  <si>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</si>
  <si>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</si>
  <si>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</si>
  <si>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</si>
  <si>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</si>
  <si>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</si>
  <si>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</si>
  <si>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</si>
  <si>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</si>
  <si>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</si>
  <si>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</si>
  <si>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</si>
  <si>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</si>
  <si>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</si>
  <si>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</si>
  <si>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</si>
  <si>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</si>
  <si>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</si>
  <si>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</si>
  <si>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</si>
  <si>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</si>
  <si>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</si>
  <si>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</si>
  <si>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</si>
  <si>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</si>
  <si>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</si>
  <si>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</si>
  <si>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</si>
  <si>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</si>
  <si>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</si>
  <si>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</si>
  <si>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</si>
  <si>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</si>
  <si>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</si>
  <si>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</si>
  <si>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</si>
  <si>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</si>
  <si>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</si>
  <si>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</si>
  <si>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</si>
  <si>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</si>
  <si>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</si>
  <si>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</si>
  <si>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</si>
  <si>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</si>
  <si>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</si>
  <si>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</si>
  <si>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</si>
  <si>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</si>
  <si>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</si>
  <si>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</si>
  <si>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</si>
  <si>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</si>
  <si>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</si>
  <si>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</si>
  <si>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</si>
  <si>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</si>
  <si>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</si>
  <si>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</si>
  <si>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</si>
  <si>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</si>
  <si>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</si>
  <si>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</si>
  <si>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</si>
  <si>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</si>
  <si>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</si>
  <si>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</si>
  <si>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</si>
  <si>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</si>
  <si>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</si>
  <si>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</si>
  <si>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</si>
  <si>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</si>
  <si>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</si>
  <si>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</si>
  <si>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</si>
  <si>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</si>
  <si>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</si>
  <si>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</si>
  <si>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</si>
  <si>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</si>
  <si>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</si>
  <si>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</si>
  <si>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</si>
  <si>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</si>
  <si>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</si>
  <si>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</si>
  <si>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</si>
  <si>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</si>
  <si>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</si>
  <si>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</si>
  <si>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</si>
  <si>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</si>
  <si>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</si>
  <si>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</si>
  <si>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</si>
  <si>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</si>
  <si>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</si>
  <si>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</si>
  <si>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</si>
  <si>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</si>
  <si>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</si>
  <si>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</si>
  <si>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</si>
  <si>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</si>
  <si>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</si>
  <si>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</si>
  <si>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</si>
  <si>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</si>
  <si>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</si>
  <si>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</si>
  <si>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</si>
  <si>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</si>
  <si>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</si>
  <si>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</si>
  <si>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</si>
  <si>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</si>
  <si>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</si>
  <si>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</si>
  <si>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</si>
  <si>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</si>
  <si>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</si>
  <si>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</si>
  <si>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</si>
  <si>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</si>
  <si>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</si>
  <si>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</si>
  <si>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</si>
  <si>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</si>
  <si>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</si>
  <si>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</si>
  <si>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</si>
  <si>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</si>
  <si>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</si>
  <si>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</si>
  <si>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</si>
  <si>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</si>
  <si>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</si>
  <si>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</si>
  <si>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</si>
  <si>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</si>
  <si>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</si>
  <si>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</si>
  <si>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</si>
  <si>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</si>
  <si>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</si>
  <si>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</si>
  <si>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</si>
  <si>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</si>
  <si>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</si>
  <si>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</si>
  <si>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</si>
  <si>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</si>
  <si>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</si>
  <si>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</si>
  <si>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</si>
  <si>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</si>
  <si>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</si>
  <si>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</si>
  <si>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</si>
  <si>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</si>
  <si>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</si>
  <si>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</si>
  <si>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</si>
  <si>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</si>
  <si>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</si>
  <si>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</si>
  <si>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</si>
  <si>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</si>
  <si>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</si>
  <si>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</si>
  <si>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</si>
  <si>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</si>
  <si>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</si>
  <si>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</si>
  <si>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</si>
  <si>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</si>
  <si>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</si>
  <si>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</si>
  <si>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</si>
  <si>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</si>
  <si>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</si>
  <si>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</si>
  <si>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</si>
  <si>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</si>
  <si>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</si>
  <si>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</si>
  <si>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</si>
  <si>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</si>
  <si>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</si>
  <si>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</si>
  <si>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</si>
  <si>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</si>
  <si>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</si>
  <si>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</si>
  <si>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</si>
  <si>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</si>
  <si>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</si>
  <si>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</si>
  <si>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</si>
  <si>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</si>
  <si>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</si>
  <si>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</si>
  <si>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</si>
  <si>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</si>
  <si>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</si>
  <si>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</si>
  <si>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</si>
  <si>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</si>
  <si>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</si>
  <si>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</si>
  <si>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</si>
  <si>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</si>
  <si>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</si>
  <si>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</si>
  <si>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</si>
  <si>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</si>
  <si>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</si>
  <si>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</si>
  <si>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</si>
  <si>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</si>
  <si>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</si>
  <si>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</si>
  <si>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</si>
  <si>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</si>
  <si>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</si>
  <si>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</si>
  <si>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</si>
  <si>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</si>
  <si>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</si>
  <si>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</si>
  <si>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</si>
  <si>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</si>
  <si>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</si>
  <si>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</si>
  <si>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</si>
  <si>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</si>
  <si>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</si>
  <si>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</si>
  <si>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</si>
  <si>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</si>
  <si>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</si>
  <si>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</si>
  <si>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</si>
  <si>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</si>
  <si>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</si>
  <si>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</si>
  <si>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</si>
  <si>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</si>
  <si>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</si>
  <si>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</si>
  <si>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</si>
  <si>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</si>
  <si>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</si>
  <si>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</si>
  <si>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</si>
  <si>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</si>
  <si>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</si>
  <si>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</si>
  <si>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</si>
  <si>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</si>
  <si>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</si>
  <si>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</si>
  <si>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</si>
  <si>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</si>
  <si>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</si>
  <si>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</si>
  <si>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</si>
  <si>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</si>
  <si>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</si>
  <si>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</si>
  <si>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</si>
  <si>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</si>
  <si>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</si>
  <si>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</si>
  <si>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</si>
  <si>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</si>
  <si>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</si>
  <si>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</si>
  <si>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</si>
  <si>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</si>
  <si>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</si>
  <si>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</si>
  <si>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</si>
  <si>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</si>
  <si>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</si>
  <si>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</si>
  <si>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</si>
  <si>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</si>
  <si>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</si>
  <si>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</si>
  <si>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</si>
  <si>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</si>
  <si>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</si>
  <si>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</si>
  <si>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</si>
  <si>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</si>
  <si>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</si>
  <si>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</si>
  <si>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</si>
  <si>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</si>
  <si>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</si>
  <si>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</si>
  <si>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</si>
  <si>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</si>
  <si>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</si>
  <si>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</si>
  <si>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</si>
  <si>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</si>
  <si>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</si>
  <si>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</si>
  <si>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</si>
  <si>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</si>
  <si>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</si>
  <si>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</si>
  <si>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</si>
  <si>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</si>
  <si>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</si>
  <si>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</si>
  <si>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</si>
  <si>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</si>
  <si>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</si>
  <si>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</si>
  <si>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</si>
  <si>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</si>
  <si>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</si>
  <si>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</si>
  <si>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</si>
  <si>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</si>
  <si>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</si>
  <si>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</si>
  <si>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</si>
  <si>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</si>
  <si>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</si>
  <si>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</si>
  <si>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</si>
  <si>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</si>
  <si>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</si>
  <si>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</si>
  <si>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</si>
  <si>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</si>
  <si>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</si>
  <si>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</si>
  <si>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</si>
  <si>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</si>
  <si>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</si>
  <si>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</si>
  <si>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</si>
  <si>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</si>
  <si>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</si>
  <si>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</si>
  <si>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</si>
  <si>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</si>
  <si>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</si>
  <si>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</si>
  <si>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</si>
  <si>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</si>
  <si>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</si>
  <si>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</si>
  <si>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</si>
  <si>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</si>
  <si>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</si>
  <si>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</si>
  <si>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</si>
  <si>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</si>
  <si>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</si>
  <si>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</si>
  <si>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</si>
  <si>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</si>
  <si>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</si>
  <si>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</si>
  <si>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</si>
  <si>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</si>
  <si>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</si>
  <si>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</si>
  <si>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</si>
  <si>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</si>
  <si>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</si>
  <si>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</si>
  <si>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</si>
  <si>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</si>
  <si>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</si>
  <si>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</si>
  <si>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</si>
  <si>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</si>
  <si>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</si>
  <si>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</si>
  <si>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</si>
  <si>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</si>
  <si>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</si>
  <si>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</si>
  <si>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</si>
  <si>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</si>
  <si>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</si>
  <si>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</si>
  <si>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</si>
  <si>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</si>
  <si>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</si>
  <si>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</si>
  <si>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</si>
  <si>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</si>
  <si>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</si>
  <si>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</si>
  <si>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</si>
  <si>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</si>
  <si>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</si>
  <si>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</si>
  <si>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</si>
  <si>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</si>
  <si>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</si>
  <si>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</si>
  <si>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</si>
  <si>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</si>
  <si>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</si>
  <si>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</si>
  <si>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</si>
  <si>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</si>
  <si>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</si>
  <si>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</si>
  <si>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</si>
  <si>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</si>
  <si>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</si>
  <si>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</si>
  <si>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</si>
  <si>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</si>
  <si>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</si>
  <si>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</si>
  <si>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</si>
  <si>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</si>
  <si>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</si>
  <si>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</si>
  <si>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</si>
  <si>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</si>
  <si>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</si>
  <si>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</si>
  <si>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</si>
  <si>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</si>
  <si>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</si>
  <si>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</si>
  <si>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</si>
  <si>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</si>
  <si>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</si>
  <si>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</si>
  <si>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</si>
  <si>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</si>
  <si>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</si>
  <si>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</si>
  <si>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</si>
  <si>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</si>
  <si>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</si>
  <si>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</si>
  <si>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</si>
  <si>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</si>
  <si>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</si>
  <si>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</si>
  <si>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</si>
  <si>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</si>
  <si>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</si>
  <si>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</si>
  <si>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</si>
  <si>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</si>
  <si>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</si>
  <si>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</si>
  <si>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</si>
  <si>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</si>
  <si>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</si>
  <si>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</si>
  <si>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</si>
  <si>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</si>
  <si>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</si>
  <si>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</si>
  <si>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</si>
  <si>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</si>
  <si>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</si>
  <si>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</si>
  <si>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</si>
  <si>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</si>
  <si>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</si>
  <si>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</si>
  <si>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</si>
  <si>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</si>
  <si>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</si>
  <si>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</si>
  <si>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</si>
  <si>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</si>
  <si>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</si>
  <si>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</si>
  <si>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</si>
  <si>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</si>
  <si>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</si>
  <si>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</si>
  <si>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</si>
  <si>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</si>
  <si>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</si>
  <si>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</si>
  <si>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</si>
  <si>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</si>
  <si>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</si>
  <si>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</si>
  <si>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</si>
  <si>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</si>
  <si>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</si>
  <si>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</si>
  <si>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</si>
  <si>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</si>
  <si>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</si>
  <si>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</si>
  <si>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</si>
  <si>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</si>
  <si>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</si>
  <si>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</si>
  <si>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</si>
  <si>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</si>
  <si>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</si>
  <si>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</si>
  <si>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</si>
  <si>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</si>
  <si>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</si>
  <si>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</si>
  <si>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</si>
  <si>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</si>
  <si>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</si>
  <si>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</si>
  <si>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</si>
  <si>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</si>
  <si>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</si>
  <si>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</si>
  <si>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</si>
  <si>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</si>
  <si>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</si>
  <si>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</si>
  <si>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</si>
  <si>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</si>
  <si>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</si>
  <si>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</si>
  <si>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</si>
  <si>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</si>
  <si>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</si>
  <si>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</si>
  <si>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</si>
  <si>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</si>
  <si>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</si>
  <si>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</si>
  <si>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</si>
  <si>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</si>
  <si>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</si>
  <si>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</si>
  <si>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</si>
  <si>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</si>
  <si>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</si>
  <si>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</si>
  <si>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</si>
  <si>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</si>
  <si>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</si>
  <si>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</si>
  <si>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</si>
  <si>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</si>
  <si>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</si>
  <si>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</si>
  <si>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</si>
  <si>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</si>
  <si>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</si>
  <si>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</si>
  <si>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</si>
  <si>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</si>
  <si>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</si>
  <si>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</si>
  <si>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</si>
  <si>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</si>
  <si>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</si>
  <si>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</si>
  <si>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</si>
  <si>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</si>
  <si>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</si>
  <si>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</si>
  <si>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</si>
  <si>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</si>
  <si>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</si>
  <si>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</si>
  <si>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</si>
  <si>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</si>
  <si>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</si>
  <si>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</si>
  <si>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</si>
  <si>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</si>
  <si>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</si>
  <si>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</si>
  <si>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</si>
  <si>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</si>
  <si>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</si>
  <si>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</si>
  <si>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</si>
  <si>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</si>
  <si>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</si>
  <si>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</si>
  <si>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</si>
  <si>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</si>
  <si>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</si>
  <si>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</si>
  <si>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</si>
  <si>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</si>
  <si>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</si>
  <si>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</si>
  <si>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</si>
  <si>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</si>
  <si>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</si>
  <si>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</si>
  <si>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</si>
  <si>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</si>
  <si>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</si>
  <si>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</si>
  <si>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</si>
  <si>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</si>
  <si>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</si>
  <si>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</si>
  <si>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</si>
  <si>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</si>
  <si>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</si>
  <si>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</si>
  <si>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</si>
  <si>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</si>
  <si>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</si>
  <si>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</si>
  <si>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</si>
  <si>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</si>
  <si>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</si>
  <si>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</si>
  <si>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</si>
  <si>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</si>
  <si>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</si>
  <si>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</si>
  <si>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</si>
  <si>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</si>
  <si>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</si>
  <si>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</si>
  <si>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</si>
  <si>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</si>
  <si>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</si>
  <si>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</si>
  <si>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</si>
  <si>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</si>
  <si>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</si>
  <si>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</si>
  <si>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</si>
  <si>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</si>
  <si>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</si>
  <si>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</si>
  <si>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</si>
  <si>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</si>
  <si>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</si>
  <si>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</si>
  <si>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</si>
  <si>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</si>
  <si>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</si>
  <si>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</si>
  <si>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</si>
  <si>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</si>
  <si>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</si>
  <si>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</si>
  <si>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</si>
  <si>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</si>
  <si>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</si>
  <si>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</si>
  <si>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</si>
  <si>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</si>
  <si>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</si>
  <si>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</si>
  <si>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</si>
  <si>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</si>
  <si>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</si>
  <si>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</si>
  <si>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</si>
  <si>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</si>
  <si>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</si>
  <si>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</si>
  <si>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</si>
  <si>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</si>
  <si>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</si>
  <si>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</si>
  <si>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</si>
  <si>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</si>
  <si>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</si>
  <si>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</si>
  <si>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</si>
  <si>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</si>
  <si>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</si>
  <si>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</si>
  <si>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</si>
  <si>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</si>
  <si>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</si>
  <si>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</si>
  <si>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</si>
  <si>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</si>
  <si>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</si>
  <si>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</si>
  <si>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</si>
  <si>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</si>
  <si>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</si>
  <si>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</si>
  <si>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</si>
  <si>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</si>
  <si>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</si>
  <si>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</si>
  <si>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</si>
  <si>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</si>
  <si>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</si>
  <si>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</si>
  <si>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</si>
  <si>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</si>
  <si>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</si>
  <si>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</si>
  <si>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</si>
  <si>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</si>
  <si>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</si>
  <si>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</si>
  <si>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</si>
  <si>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</si>
  <si>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</si>
  <si>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</si>
  <si>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</si>
  <si>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</si>
  <si>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</si>
  <si>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</si>
  <si>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</si>
  <si>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</si>
  <si>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</si>
  <si>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</si>
  <si>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</si>
  <si>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</si>
  <si>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</si>
  <si>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</si>
  <si>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</si>
  <si>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</si>
  <si>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</si>
  <si>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</si>
  <si>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</si>
  <si>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</si>
  <si>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</si>
  <si>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</si>
  <si>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</si>
  <si>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</si>
  <si>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</si>
  <si>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</si>
  <si>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</si>
  <si>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</si>
  <si>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</si>
  <si>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</si>
  <si>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</si>
  <si>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</si>
  <si>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</si>
  <si>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</si>
  <si>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</si>
  <si>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</si>
  <si>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</si>
  <si>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</si>
  <si>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</si>
  <si>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</si>
  <si>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</si>
  <si>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</si>
  <si>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</si>
  <si>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</si>
  <si>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</si>
  <si>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</si>
  <si>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</si>
  <si>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</si>
  <si>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</si>
  <si>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</si>
  <si>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</si>
  <si>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</si>
  <si>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</si>
  <si>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</si>
  <si>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</si>
  <si>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</si>
  <si>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</si>
  <si>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</si>
  <si>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</si>
  <si>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</si>
  <si>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</si>
  <si>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</si>
  <si>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</si>
  <si>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</si>
  <si>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</si>
  <si>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</si>
  <si>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</si>
  <si>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</si>
  <si>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</si>
  <si>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</si>
  <si>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</si>
  <si>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</si>
  <si>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</si>
  <si>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</si>
  <si>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</si>
  <si>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</si>
  <si>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</si>
  <si>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</si>
  <si>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</si>
  <si>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</si>
  <si>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</si>
  <si>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</si>
  <si>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</si>
  <si>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</si>
  <si>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</si>
  <si>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</si>
  <si>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</si>
  <si>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</si>
  <si>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</si>
  <si>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</si>
  <si>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</si>
  <si>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</si>
  <si>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</si>
  <si>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</si>
  <si>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</si>
  <si>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</si>
  <si>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</si>
  <si>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</si>
  <si>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</si>
  <si>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</si>
  <si>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</si>
  <si>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</si>
  <si>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</si>
  <si>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</si>
  <si>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</si>
  <si>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</si>
  <si>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</si>
  <si>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</si>
  <si>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</si>
  <si>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</si>
  <si>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</si>
  <si>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</si>
  <si>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</si>
  <si>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</si>
  <si>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</si>
  <si>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</si>
  <si>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</si>
  <si>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</si>
  <si>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</si>
  <si>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</si>
  <si>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</si>
  <si>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</si>
  <si>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</si>
  <si>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</si>
  <si>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</si>
  <si>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</si>
  <si>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</si>
  <si>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</si>
  <si>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</si>
  <si>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</si>
  <si>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</si>
  <si>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</si>
  <si>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</si>
  <si>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</si>
  <si>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</si>
  <si>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</si>
  <si>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</si>
  <si>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</si>
  <si>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</si>
  <si>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</si>
  <si>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</si>
  <si>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</si>
  <si>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</si>
  <si>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</si>
  <si>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</si>
  <si>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</si>
  <si>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</si>
  <si>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</si>
  <si>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</si>
  <si>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</si>
  <si>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</si>
  <si>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</si>
  <si>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</si>
  <si>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</si>
  <si>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</si>
  <si>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</si>
  <si>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</si>
  <si>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</si>
  <si>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</si>
  <si>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</si>
  <si>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</si>
  <si>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</si>
  <si>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</si>
  <si>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</si>
  <si>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</si>
  <si>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</si>
  <si>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</si>
  <si>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</si>
  <si>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</si>
  <si>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</si>
  <si>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</si>
  <si>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</si>
  <si>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</si>
  <si>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</si>
  <si>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</si>
  <si>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</si>
  <si>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</si>
  <si>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</si>
  <si>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</si>
  <si>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</si>
  <si>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</si>
  <si>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</si>
  <si>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</si>
  <si>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</si>
  <si>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</si>
  <si>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</si>
  <si>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</si>
  <si>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</si>
  <si>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</si>
  <si>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</si>
  <si>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</si>
  <si>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</si>
  <si>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</si>
  <si>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</si>
  <si>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</si>
  <si>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</si>
  <si>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</si>
  <si>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</si>
  <si>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</si>
  <si>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</si>
  <si>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</si>
  <si>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</si>
  <si>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</si>
  <si>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</si>
  <si>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</si>
  <si>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</si>
  <si>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</si>
  <si>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</si>
  <si>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</si>
  <si>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</si>
  <si>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</si>
  <si>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</si>
  <si>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</si>
  <si>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</si>
  <si>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</si>
  <si>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</si>
  <si>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</si>
  <si>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</si>
  <si>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</si>
  <si>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</si>
  <si>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</si>
  <si>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</si>
  <si>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</si>
  <si>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</si>
  <si>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</si>
  <si>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</si>
  <si>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</si>
  <si>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</si>
  <si>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</si>
  <si>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</si>
  <si>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</si>
  <si>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</si>
  <si>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</si>
  <si>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</si>
  <si>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</si>
  <si>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</si>
  <si>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</si>
  <si>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</si>
  <si>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</si>
  <si>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</si>
  <si>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</si>
  <si>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</si>
  <si>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</si>
  <si>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</si>
  <si>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</si>
  <si>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</si>
  <si>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</si>
  <si>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</si>
  <si>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</si>
  <si>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</si>
  <si>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</si>
  <si>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</si>
  <si>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</si>
  <si>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</si>
  <si>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</si>
  <si>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</si>
  <si>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</si>
  <si>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</si>
  <si>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</si>
  <si>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</si>
  <si>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</si>
  <si>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</si>
  <si>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</si>
  <si>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</si>
  <si>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</si>
  <si>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</si>
  <si>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</si>
  <si>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</si>
  <si>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</si>
  <si>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</si>
  <si>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</si>
  <si>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</si>
  <si>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</si>
  <si>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</si>
  <si>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</si>
  <si>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</si>
  <si>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</si>
  <si>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</si>
  <si>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</si>
  <si>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</si>
  <si>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</si>
  <si>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</si>
  <si>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</si>
  <si>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</si>
  <si>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</si>
  <si>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</si>
  <si>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</si>
  <si>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</si>
  <si>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</si>
  <si>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</si>
  <si>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</si>
  <si>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</si>
  <si>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</si>
  <si>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</si>
  <si>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</si>
  <si>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</si>
  <si>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</si>
  <si>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</si>
  <si>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</si>
  <si>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</si>
  <si>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</si>
  <si>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</si>
  <si>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</si>
  <si>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</si>
  <si>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</si>
  <si>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</si>
  <si>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</si>
  <si>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</si>
  <si>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</si>
  <si>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</si>
  <si>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</si>
  <si>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</si>
  <si>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</si>
  <si>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</si>
  <si>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</si>
  <si>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</si>
  <si>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</si>
  <si>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</si>
  <si>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</si>
  <si>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</si>
  <si>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</si>
  <si>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</si>
  <si>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</si>
  <si>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</si>
  <si>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</si>
  <si>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</si>
  <si>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</si>
  <si>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</si>
  <si>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</si>
  <si>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</si>
  <si>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</si>
  <si>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</si>
  <si>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</si>
  <si>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</si>
  <si>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</si>
  <si>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</si>
  <si>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</si>
  <si>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</si>
  <si>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</si>
  <si>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</si>
  <si>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</si>
  <si>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</si>
  <si>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</si>
  <si>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</si>
  <si>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</si>
  <si>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</si>
  <si>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</si>
  <si>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</si>
  <si>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</si>
  <si>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</si>
  <si>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</si>
  <si>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</si>
  <si>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</si>
  <si>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</si>
  <si>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</si>
  <si>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</si>
  <si>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</si>
  <si>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</si>
  <si>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</si>
  <si>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</si>
  <si>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</si>
  <si>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</si>
  <si>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</si>
  <si>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</si>
  <si>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</si>
  <si>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</si>
  <si>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</si>
  <si>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</si>
  <si>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</si>
  <si>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</si>
  <si>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</si>
  <si>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</si>
  <si>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</si>
  <si>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</si>
  <si>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</si>
  <si>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</si>
  <si>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</si>
  <si>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</si>
  <si>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</si>
  <si>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</si>
  <si>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</si>
  <si>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</si>
  <si>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</si>
  <si>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</si>
  <si>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</si>
  <si>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</si>
  <si>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</si>
  <si>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</si>
  <si>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</si>
  <si>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</si>
  <si>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</si>
  <si>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</si>
  <si>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</si>
  <si>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</si>
  <si>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</si>
  <si>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</si>
  <si>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</si>
  <si>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</si>
  <si>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</si>
  <si>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</si>
  <si>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</si>
  <si>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</si>
  <si>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</si>
  <si>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</si>
  <si>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</si>
  <si>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</si>
  <si>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</si>
  <si>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</si>
  <si>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</si>
  <si>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</si>
  <si>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</si>
  <si>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</si>
  <si>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</si>
  <si>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</si>
  <si>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</si>
  <si>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</si>
  <si>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</si>
  <si>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</si>
  <si>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</si>
  <si>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</si>
  <si>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</si>
  <si>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</si>
  <si>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</si>
  <si>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</si>
  <si>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</si>
  <si>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</si>
  <si>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</si>
  <si>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</si>
  <si>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</si>
  <si>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</si>
  <si>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</si>
  <si>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</si>
  <si>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</si>
  <si>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</si>
  <si>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</si>
  <si>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</si>
  <si>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</si>
  <si>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</si>
  <si>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</si>
  <si>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</si>
  <si>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</si>
  <si>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</si>
  <si>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</si>
  <si>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</si>
  <si>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</si>
  <si>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</si>
  <si>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</si>
  <si>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</si>
  <si>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</si>
  <si>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</si>
  <si>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</si>
  <si>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</si>
  <si>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</si>
  <si>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</si>
  <si>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</si>
  <si>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</si>
  <si>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</si>
  <si>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</si>
  <si>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</si>
  <si>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</si>
  <si>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</si>
  <si>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</si>
  <si>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</si>
  <si>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</si>
  <si>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</si>
  <si>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</si>
  <si>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</si>
  <si>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</si>
  <si>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</si>
  <si>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</si>
  <si>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</si>
  <si>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</si>
  <si>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</si>
  <si>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</si>
  <si>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</si>
  <si>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</si>
  <si>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</si>
  <si>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</si>
  <si>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</si>
  <si>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</si>
  <si>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</si>
  <si>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</si>
  <si>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</si>
  <si>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</si>
  <si>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</si>
  <si>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</si>
  <si>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</si>
  <si>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</si>
  <si>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</si>
  <si>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</si>
  <si>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</si>
  <si>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</si>
  <si>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</si>
  <si>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</si>
  <si>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</si>
  <si>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</si>
  <si>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</si>
  <si>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</si>
  <si>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</si>
  <si>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</si>
  <si>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</si>
  <si>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</si>
  <si>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</si>
  <si>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</si>
  <si>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</si>
  <si>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</si>
  <si>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</si>
  <si>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</si>
  <si>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</si>
  <si>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</si>
  <si>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</si>
  <si>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</si>
  <si>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</si>
  <si>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</si>
  <si>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</si>
  <si>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</si>
  <si>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</si>
  <si>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</si>
  <si>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</si>
  <si>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</si>
  <si>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</si>
  <si>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</si>
  <si>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</si>
  <si>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</si>
  <si>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</si>
  <si>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</si>
  <si>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</si>
  <si>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</si>
  <si>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</si>
  <si>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</si>
  <si>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</si>
  <si>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</si>
  <si>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</si>
  <si>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</si>
  <si>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</si>
  <si>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</si>
  <si>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</si>
  <si>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</si>
  <si>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</si>
  <si>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</si>
  <si>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</si>
  <si>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</si>
  <si>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</si>
  <si>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</si>
  <si>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</si>
  <si>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</si>
  <si>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</si>
  <si>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</si>
  <si>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</si>
  <si>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</si>
  <si>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</si>
  <si>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</si>
  <si>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</si>
  <si>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</si>
  <si>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</si>
  <si>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</si>
  <si>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</si>
  <si>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</si>
  <si>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</si>
  <si>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</si>
  <si>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</si>
  <si>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</si>
  <si>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</si>
  <si>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</si>
  <si>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</si>
  <si>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</si>
  <si>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</si>
  <si>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</si>
  <si>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</si>
  <si>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</si>
  <si>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</si>
  <si>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</si>
  <si>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</si>
  <si>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</si>
  <si>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</si>
  <si>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</si>
  <si>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</si>
  <si>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</si>
  <si>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</si>
  <si>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</si>
  <si>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</si>
  <si>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</si>
  <si>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</si>
  <si>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</si>
  <si>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</si>
  <si>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</si>
  <si>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</si>
  <si>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</si>
  <si>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</si>
  <si>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</si>
  <si>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</si>
  <si>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</si>
  <si>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</si>
  <si>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</si>
  <si>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</si>
  <si>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</si>
  <si>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</si>
  <si>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</si>
  <si>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</si>
  <si>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</si>
  <si>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</si>
  <si>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</si>
  <si>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</si>
  <si>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</si>
  <si>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</si>
  <si>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</si>
  <si>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</si>
  <si>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</si>
  <si>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</si>
  <si>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</si>
  <si>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</si>
  <si>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</si>
  <si>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</si>
  <si>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</si>
  <si>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</si>
  <si>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</si>
  <si>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</si>
  <si>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</si>
  <si>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</si>
  <si>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</si>
  <si>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</si>
  <si>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</si>
  <si>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</si>
  <si>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</si>
  <si>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</si>
  <si>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</si>
  <si>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</si>
  <si>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</si>
  <si>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</si>
  <si>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</si>
  <si>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</si>
  <si>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</si>
  <si>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</si>
  <si>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</si>
  <si>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</si>
  <si>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</si>
  <si>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</si>
  <si>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</si>
  <si>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</si>
  <si>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</si>
  <si>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</si>
  <si>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</si>
  <si>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</si>
  <si>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</si>
  <si>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</si>
  <si>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</si>
  <si>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</si>
  <si>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</si>
  <si>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</si>
  <si>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</si>
  <si>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</si>
  <si>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</si>
  <si>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</si>
  <si>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</si>
  <si>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</si>
  <si>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</si>
  <si>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</si>
  <si>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</si>
  <si>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</si>
  <si>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</si>
  <si>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</si>
  <si>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</si>
  <si>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</si>
  <si>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</si>
  <si>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</si>
  <si>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</si>
  <si>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</si>
  <si>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</si>
  <si>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</si>
  <si>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</si>
  <si>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</si>
  <si>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</si>
  <si>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</si>
  <si>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</si>
  <si>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</si>
  <si>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</si>
  <si>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</si>
  <si>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</si>
  <si>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</si>
  <si>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</si>
  <si>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</si>
  <si>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</si>
  <si>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</si>
  <si>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</si>
  <si>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</si>
  <si>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</si>
  <si>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</si>
  <si>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</si>
  <si>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</si>
  <si>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</si>
  <si>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</si>
  <si>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</si>
  <si>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</si>
  <si>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</si>
  <si>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</si>
  <si>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</si>
  <si>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</si>
  <si>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</si>
  <si>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</si>
  <si>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</si>
  <si>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</si>
  <si>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</si>
  <si>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</si>
  <si>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</si>
  <si>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</si>
  <si>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</si>
  <si>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</si>
  <si>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</si>
  <si>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</si>
  <si>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</si>
  <si>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</si>
  <si>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</si>
  <si>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</si>
  <si>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</si>
  <si>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</si>
  <si>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</si>
  <si>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</si>
  <si>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</si>
  <si>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</si>
  <si>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</si>
  <si>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</si>
  <si>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</si>
  <si>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</si>
  <si>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</si>
  <si>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</si>
  <si>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</si>
  <si>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</si>
  <si>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</si>
  <si>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</si>
  <si>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</si>
  <si>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</si>
  <si>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</si>
  <si>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</si>
  <si>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</si>
  <si>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</si>
  <si>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</si>
  <si>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</si>
  <si>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</si>
  <si>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</si>
  <si>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</si>
  <si>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</si>
  <si>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</si>
  <si>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</si>
  <si>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</si>
  <si>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</si>
  <si>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</si>
  <si>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</si>
  <si>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</si>
  <si>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</si>
  <si>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</si>
  <si>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</si>
  <si>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</si>
  <si>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</si>
  <si>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</si>
  <si>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</si>
  <si>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</si>
  <si>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</si>
  <si>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</si>
  <si>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</si>
  <si>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</si>
  <si>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</si>
  <si>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</si>
  <si>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</si>
  <si>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</si>
  <si>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</si>
  <si>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</si>
  <si>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</si>
  <si>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</si>
  <si>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</si>
  <si>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</si>
  <si>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</si>
  <si>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</si>
  <si>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</si>
  <si>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</si>
  <si>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</si>
  <si>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</si>
  <si>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</si>
  <si>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</si>
  <si>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</si>
  <si>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</si>
  <si>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</si>
  <si>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</si>
  <si>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</si>
  <si>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</si>
  <si>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</si>
  <si>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</si>
  <si>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</si>
  <si>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</si>
  <si>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</si>
  <si>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</si>
  <si>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</si>
  <si>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</si>
  <si>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</si>
  <si>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</si>
  <si>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</si>
  <si>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</si>
  <si>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</si>
  <si>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</si>
  <si>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</si>
  <si>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</si>
  <si>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</si>
  <si>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</si>
  <si>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</si>
  <si>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</si>
  <si>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</si>
  <si>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</si>
  <si>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</si>
  <si>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</si>
  <si>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</si>
  <si>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</si>
  <si>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</si>
  <si>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</si>
  <si>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</si>
  <si>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</si>
  <si>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</si>
  <si>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</si>
  <si>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</si>
  <si>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</si>
  <si>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</si>
  <si>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</si>
  <si>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</si>
  <si>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</si>
  <si>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</si>
  <si>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</si>
  <si>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</si>
  <si>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</si>
  <si>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</si>
  <si>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</si>
  <si>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</si>
  <si>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</si>
  <si>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</si>
  <si>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</si>
  <si>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</si>
  <si>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</si>
  <si>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</si>
  <si>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</si>
  <si>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</si>
  <si>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</si>
  <si>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</si>
  <si>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</si>
  <si>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</si>
  <si>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</si>
  <si>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</si>
  <si>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</si>
  <si>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</si>
  <si>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</si>
  <si>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</si>
  <si>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</si>
  <si>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</si>
  <si>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</si>
  <si>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</si>
  <si>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</si>
  <si>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</si>
  <si>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</si>
  <si>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</si>
  <si>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</si>
  <si>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</si>
  <si>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</si>
  <si>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</si>
  <si>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</si>
  <si>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</si>
  <si>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</si>
  <si>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</si>
  <si>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</si>
  <si>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</si>
  <si>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</si>
  <si>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</si>
  <si>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</si>
  <si>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</si>
  <si>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</si>
  <si>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</si>
  <si>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</si>
  <si>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</si>
  <si>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</si>
  <si>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</si>
  <si>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</si>
  <si>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</si>
  <si>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</si>
  <si>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</si>
  <si>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</si>
  <si>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</si>
  <si>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</si>
  <si>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</si>
  <si>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</si>
  <si>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</si>
  <si>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</si>
  <si>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</si>
  <si>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</si>
  <si>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</si>
  <si>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</si>
  <si>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</si>
  <si>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</si>
  <si>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</si>
  <si>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</si>
  <si>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</si>
  <si>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</si>
  <si>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</si>
  <si>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</si>
  <si>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</si>
  <si>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</si>
  <si>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</si>
  <si>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</si>
  <si>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</si>
  <si>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</si>
  <si>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</si>
  <si>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</si>
  <si>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</si>
  <si>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</si>
  <si>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</si>
  <si>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</si>
  <si>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</si>
  <si>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</si>
  <si>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</si>
  <si>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</si>
  <si>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</si>
  <si>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</si>
  <si>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</si>
  <si>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</si>
  <si>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</si>
  <si>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</si>
  <si>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</si>
  <si>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</si>
  <si>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</si>
  <si>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</si>
  <si>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</si>
  <si>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</si>
  <si>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</si>
  <si>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</si>
  <si>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</si>
  <si>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</si>
  <si>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</si>
  <si>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</si>
  <si>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</si>
  <si>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</si>
  <si>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</si>
  <si>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</si>
  <si>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</si>
  <si>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</si>
  <si>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</si>
  <si>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</si>
  <si>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</si>
  <si>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</si>
  <si>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</si>
  <si>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</si>
  <si>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</si>
  <si>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</si>
  <si>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</si>
  <si>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</si>
  <si>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</si>
  <si>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</si>
  <si>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</si>
  <si>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</si>
  <si>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</si>
  <si>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</si>
  <si>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</si>
  <si>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</si>
  <si>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</si>
  <si>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</si>
  <si>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</si>
  <si>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</si>
  <si>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</si>
  <si>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</si>
  <si>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</si>
  <si>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</si>
  <si>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</si>
  <si>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</si>
  <si>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</si>
  <si>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</si>
  <si>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</si>
  <si>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</si>
  <si>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</si>
  <si>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</si>
  <si>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</si>
  <si>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</si>
  <si>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</si>
  <si>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</si>
  <si>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</si>
  <si>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</si>
  <si>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</si>
  <si>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</si>
  <si>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</si>
  <si>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</si>
  <si>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</si>
  <si>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</si>
  <si>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</si>
  <si>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</si>
  <si>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</si>
  <si>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</si>
  <si>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</si>
  <si>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</si>
  <si>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</si>
  <si>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</si>
  <si>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</si>
  <si>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</si>
  <si>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</si>
  <si>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</si>
  <si>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</si>
  <si>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</si>
  <si>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</si>
  <si>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</si>
  <si>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</si>
  <si>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</si>
  <si>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</si>
  <si>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</si>
  <si>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</si>
  <si>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</si>
  <si>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</si>
  <si>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</si>
  <si>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</si>
  <si>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</si>
  <si>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</si>
  <si>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</si>
  <si>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</si>
  <si>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</si>
  <si>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</si>
  <si>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</si>
  <si>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</si>
  <si>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</si>
  <si>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</si>
  <si>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</si>
  <si>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</si>
  <si>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</si>
  <si>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</si>
  <si>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</si>
  <si>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</si>
  <si>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</si>
  <si>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</si>
  <si>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</si>
  <si>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</si>
  <si>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</si>
  <si>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</si>
  <si>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</si>
  <si>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</si>
  <si>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</si>
  <si>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</si>
  <si>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</si>
  <si>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</si>
  <si>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</si>
  <si>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</si>
  <si>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</si>
  <si>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</si>
  <si>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</si>
  <si>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</si>
  <si>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</si>
  <si>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</si>
  <si>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</si>
  <si>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</si>
  <si>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</si>
  <si>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</si>
  <si>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</si>
  <si>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</si>
  <si>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</si>
  <si>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</si>
  <si>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</si>
  <si>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</si>
  <si>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</si>
  <si>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</si>
  <si>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</si>
  <si>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</si>
  <si>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</si>
  <si>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</si>
  <si>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</si>
  <si>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</si>
  <si>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</si>
  <si>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</si>
  <si>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</si>
  <si>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</si>
  <si>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</si>
  <si>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</si>
  <si>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</si>
  <si>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</si>
  <si>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</si>
  <si>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</si>
  <si>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</si>
  <si>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</si>
  <si>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</si>
  <si>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</si>
  <si>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</si>
  <si>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</si>
  <si>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</si>
  <si>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</si>
  <si>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</si>
  <si>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</si>
  <si>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</si>
  <si>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</si>
  <si>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</si>
  <si>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</si>
  <si>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</si>
  <si>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</si>
  <si>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</si>
  <si>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</si>
  <si>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</si>
  <si>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</si>
  <si>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</si>
  <si>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</si>
  <si>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</si>
  <si>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</si>
  <si>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</si>
  <si>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</si>
  <si>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</si>
  <si>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</si>
  <si>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</si>
  <si>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</si>
  <si>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</si>
  <si>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</si>
  <si>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</si>
  <si>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</si>
  <si>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</si>
  <si>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</si>
  <si>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</si>
  <si>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</si>
  <si>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</si>
  <si>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</si>
  <si>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</si>
  <si>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</si>
  <si>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</si>
  <si>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</si>
  <si>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</si>
  <si>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</si>
  <si>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</si>
  <si>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</si>
  <si>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</si>
  <si>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</si>
  <si>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</si>
  <si>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</si>
  <si>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</si>
  <si>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</si>
  <si>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</si>
  <si>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</si>
  <si>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</si>
  <si>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</si>
  <si>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</si>
  <si>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</si>
  <si>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</si>
  <si>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</si>
  <si>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</si>
  <si>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</si>
  <si>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</si>
  <si>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</si>
  <si>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</si>
  <si>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</si>
  <si>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</si>
  <si>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</si>
  <si>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</si>
  <si>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</si>
  <si>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</si>
  <si>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</si>
  <si>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</si>
  <si>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</si>
  <si>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</si>
  <si>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</si>
  <si>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</si>
  <si>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</si>
  <si>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</si>
  <si>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</si>
  <si>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</si>
  <si>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</si>
  <si>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</si>
  <si>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</si>
  <si>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</si>
  <si>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</si>
  <si>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</si>
  <si>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</si>
  <si>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</si>
  <si>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</si>
  <si>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</si>
  <si>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</si>
  <si>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</si>
  <si>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</si>
  <si>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</si>
  <si>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</si>
  <si>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</si>
  <si>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</si>
  <si>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</si>
  <si>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</si>
  <si>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</si>
  <si>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</si>
  <si>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</si>
  <si>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</si>
  <si>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</si>
  <si>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</si>
  <si>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</si>
  <si>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</si>
  <si>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</si>
  <si>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</si>
  <si>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</si>
  <si>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</si>
  <si>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</si>
  <si>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</si>
  <si>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</si>
  <si>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</si>
  <si>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</si>
  <si>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</si>
  <si>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</si>
  <si>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</si>
  <si>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</si>
  <si>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</si>
  <si>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</si>
  <si>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</si>
  <si>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</si>
  <si>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</si>
  <si>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</si>
  <si>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</si>
  <si>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</si>
  <si>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</si>
  <si>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</si>
  <si>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</si>
  <si>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</si>
  <si>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</si>
  <si>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</si>
  <si>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</si>
  <si>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</si>
  <si>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</si>
  <si>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</si>
  <si>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</si>
  <si>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</si>
  <si>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</si>
  <si>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</si>
  <si>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</si>
  <si>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</si>
  <si>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</si>
  <si>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</si>
  <si>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</si>
  <si>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</si>
  <si>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</si>
  <si>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</si>
  <si>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</si>
  <si>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</si>
  <si>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</si>
  <si>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</si>
  <si>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</si>
  <si>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</si>
  <si>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</si>
  <si>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</si>
  <si>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</si>
  <si>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</si>
  <si>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</si>
  <si>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</si>
  <si>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</si>
  <si>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</si>
  <si>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</si>
  <si>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</si>
  <si>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</si>
  <si>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</si>
  <si>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</si>
  <si>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</si>
  <si>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</si>
  <si>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</si>
  <si>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</si>
  <si>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</si>
  <si>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</si>
  <si>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</si>
  <si>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</si>
  <si>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</si>
  <si>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</si>
  <si>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</si>
  <si>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</si>
  <si>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</si>
  <si>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</si>
  <si>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</si>
  <si>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</si>
  <si>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</si>
  <si>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</si>
  <si>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</si>
  <si>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</si>
  <si>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</si>
  <si>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</si>
  <si>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</si>
  <si>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</si>
  <si>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</si>
  <si>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</si>
  <si>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</si>
  <si>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</si>
  <si>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</si>
  <si>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</si>
  <si>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</si>
  <si>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</si>
  <si>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</si>
  <si>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</si>
  <si>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</si>
  <si>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</si>
  <si>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</si>
  <si>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</si>
  <si>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</si>
  <si>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</si>
  <si>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</si>
  <si>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</si>
  <si>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</si>
  <si>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</si>
  <si>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</si>
  <si>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</si>
  <si>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</si>
  <si>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</si>
  <si>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</si>
  <si>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</si>
  <si>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</si>
  <si>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</si>
  <si>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</si>
  <si>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</si>
  <si>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</si>
  <si>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</si>
  <si>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</si>
  <si>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</si>
  <si>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</si>
  <si>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</si>
  <si>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</si>
  <si>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</si>
  <si>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</si>
  <si>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</si>
  <si>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</si>
  <si>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</si>
  <si>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</si>
  <si>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</si>
  <si>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</si>
  <si>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</si>
  <si>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</si>
  <si>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</si>
  <si>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</si>
  <si>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</si>
  <si>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</si>
  <si>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</si>
  <si>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</si>
  <si>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</si>
  <si>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</si>
  <si>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</si>
  <si>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</si>
  <si>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</si>
  <si>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</si>
  <si>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</si>
  <si>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</si>
  <si>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</si>
  <si>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</si>
  <si>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</si>
  <si>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</si>
  <si>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</si>
  <si>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</si>
  <si>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</si>
  <si>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</si>
  <si>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</si>
  <si>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</si>
  <si>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</si>
  <si>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</si>
  <si>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</si>
  <si>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</si>
  <si>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</si>
  <si>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</si>
  <si>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</si>
  <si>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</si>
  <si>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</si>
  <si>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</si>
  <si>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</si>
  <si>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</si>
  <si>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</si>
  <si>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</si>
  <si>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</si>
  <si>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</si>
  <si>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</si>
  <si>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</si>
  <si>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</si>
  <si>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</si>
  <si>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</si>
  <si>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</si>
  <si>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</si>
  <si>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</si>
  <si>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</si>
  <si>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</si>
  <si>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</si>
  <si>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</si>
  <si>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</si>
  <si>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</si>
  <si>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</si>
  <si>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</si>
  <si>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</si>
  <si>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</si>
  <si>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</si>
  <si>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</si>
  <si>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</si>
  <si>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</si>
  <si>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</si>
  <si>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</si>
  <si>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</si>
  <si>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</si>
  <si>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</si>
  <si>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</si>
  <si>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</si>
  <si>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</si>
  <si>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</si>
  <si>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</si>
  <si>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</si>
  <si>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</si>
  <si>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</si>
  <si>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</si>
  <si>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</si>
  <si>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</si>
  <si>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</si>
  <si>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</si>
  <si>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</si>
  <si>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</si>
  <si>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</si>
  <si>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</si>
  <si>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</si>
  <si>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</si>
  <si>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</si>
  <si>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</si>
  <si>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</si>
  <si>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</si>
  <si>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</si>
  <si>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</si>
  <si>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</si>
  <si>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</si>
  <si>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</si>
  <si>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</si>
  <si>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</si>
  <si>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</si>
  <si>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</si>
  <si>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</si>
  <si>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</si>
  <si>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</si>
  <si>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</si>
  <si>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</si>
  <si>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</si>
  <si>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</si>
  <si>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</si>
  <si>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</si>
  <si>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</si>
  <si>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</si>
  <si>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</si>
  <si>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</si>
  <si>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</si>
  <si>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</si>
  <si>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</si>
  <si>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</si>
  <si>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</si>
  <si>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</si>
  <si>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</si>
  <si>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</si>
  <si>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</si>
  <si>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</si>
  <si>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</si>
  <si>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</si>
  <si>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</si>
  <si>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</si>
  <si>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</si>
  <si>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</si>
  <si>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</si>
  <si>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</si>
  <si>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</si>
  <si>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</si>
  <si>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</si>
  <si>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</si>
  <si>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</si>
  <si>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</si>
  <si>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</si>
  <si>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</si>
  <si>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</si>
  <si>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</si>
  <si>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</si>
  <si>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</si>
  <si>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</si>
  <si>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</si>
  <si>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</si>
  <si>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</si>
  <si>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</si>
  <si>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</si>
  <si>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</si>
  <si>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</si>
  <si>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</si>
  <si>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</si>
  <si>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</si>
  <si>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</si>
  <si>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</si>
  <si>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</si>
  <si>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</si>
  <si>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</si>
  <si>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</si>
  <si>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</si>
  <si>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</si>
  <si>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</si>
  <si>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</si>
  <si>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</si>
  <si>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</si>
  <si>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</si>
  <si>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</si>
  <si>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</si>
  <si>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</si>
  <si>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</si>
  <si>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</si>
  <si>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</si>
  <si>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</si>
  <si>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</si>
  <si>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</si>
  <si>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</si>
  <si>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</si>
  <si>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</si>
  <si>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</si>
  <si>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</si>
  <si>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</si>
  <si>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</si>
  <si>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</si>
  <si>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</si>
  <si>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</si>
  <si>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</si>
  <si>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</si>
  <si>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</si>
  <si>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</si>
  <si>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</si>
  <si>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</si>
  <si>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</si>
  <si>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</si>
  <si>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</si>
  <si>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</si>
  <si>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</si>
  <si>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</si>
  <si>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</si>
  <si>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</si>
  <si>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</si>
  <si>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</si>
  <si>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</si>
  <si>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</si>
  <si>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</si>
  <si>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</si>
  <si>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</si>
  <si>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</si>
  <si>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</si>
  <si>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</si>
  <si>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</si>
  <si>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</si>
  <si>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</si>
  <si>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</si>
  <si>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</si>
  <si>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</si>
  <si>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</si>
  <si>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</si>
  <si>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</si>
  <si>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</si>
  <si>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</si>
  <si>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</si>
  <si>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</si>
  <si>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</si>
  <si>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</si>
  <si>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</si>
  <si>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</si>
  <si>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</si>
  <si>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</si>
  <si>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</si>
  <si>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</si>
  <si>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</si>
  <si>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</si>
  <si>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</si>
  <si>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</si>
  <si>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</si>
  <si>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</si>
  <si>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</si>
  <si>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</si>
  <si>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</si>
  <si>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</si>
  <si>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</si>
  <si>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</si>
  <si>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</si>
  <si>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</si>
  <si>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</si>
  <si>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</si>
  <si>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</si>
  <si>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</si>
  <si>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</si>
  <si>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</si>
  <si>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</si>
  <si>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</si>
  <si>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</si>
  <si>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</si>
  <si>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</si>
  <si>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</si>
  <si>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</si>
  <si>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</si>
  <si>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</si>
  <si>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</si>
  <si>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</si>
  <si>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</si>
  <si>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</si>
  <si>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</si>
  <si>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</si>
  <si>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</si>
  <si>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</si>
  <si>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</si>
  <si>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</si>
  <si>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</si>
  <si>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</si>
  <si>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</si>
  <si>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</si>
  <si>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</si>
  <si>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</si>
  <si>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</si>
  <si>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</si>
  <si>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</si>
  <si>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</si>
  <si>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</si>
  <si>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</si>
  <si>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</si>
  <si>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</si>
  <si>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</si>
  <si>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</si>
  <si>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</si>
  <si>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</si>
  <si>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</si>
  <si>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</si>
  <si>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</si>
  <si>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</si>
  <si>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</si>
  <si>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</si>
  <si>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</si>
  <si>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</si>
  <si>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</si>
  <si>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</si>
  <si>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</si>
  <si>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</si>
  <si>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</si>
  <si>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</si>
  <si>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</si>
  <si>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</si>
  <si>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</si>
  <si>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</si>
  <si>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</si>
  <si>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</si>
  <si>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</si>
  <si>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</si>
  <si>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</si>
  <si>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</si>
  <si>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</si>
  <si>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</si>
  <si>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</si>
  <si>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</si>
  <si>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</si>
  <si>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</si>
  <si>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</si>
  <si>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</si>
  <si>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</si>
  <si>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</si>
  <si>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</si>
  <si>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</si>
  <si>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</si>
  <si>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</si>
  <si>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</si>
  <si>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</si>
  <si>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</si>
  <si>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</si>
  <si>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</si>
  <si>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</si>
  <si>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</si>
  <si>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</si>
  <si>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</si>
  <si>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</si>
  <si>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</si>
  <si>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</si>
  <si>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</si>
  <si>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</si>
  <si>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</si>
  <si>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</si>
  <si>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</si>
  <si>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</si>
  <si>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</si>
  <si>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</si>
  <si>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</si>
  <si>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</si>
  <si>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</si>
  <si>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</si>
  <si>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</si>
  <si>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</si>
  <si>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</si>
  <si>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</si>
  <si>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</si>
  <si>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</si>
  <si>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</si>
  <si>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</si>
  <si>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</si>
  <si>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</si>
  <si>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</si>
  <si>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</si>
  <si>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</si>
  <si>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</si>
  <si>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</si>
  <si>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</si>
  <si>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</si>
  <si>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</si>
  <si>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</si>
  <si>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</si>
  <si>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</si>
  <si>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</si>
  <si>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</si>
  <si>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</si>
  <si>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</si>
  <si>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</si>
  <si>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</si>
  <si>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</si>
  <si>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</si>
  <si>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</si>
  <si>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</si>
  <si>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</si>
  <si>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</si>
  <si>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</si>
  <si>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</si>
  <si>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</si>
  <si>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</si>
  <si>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</si>
  <si>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</si>
  <si>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</si>
  <si>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</si>
  <si>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</si>
  <si>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</si>
  <si>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</si>
  <si>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</si>
  <si>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</si>
  <si>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</si>
  <si>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</si>
  <si>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</si>
  <si>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</si>
  <si>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</si>
  <si>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</si>
  <si>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</si>
  <si>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</si>
  <si>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</si>
  <si>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</si>
  <si>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</si>
  <si>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</si>
  <si>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</si>
  <si>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</si>
  <si>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</si>
  <si>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</si>
  <si>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</si>
  <si>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</si>
  <si>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</si>
  <si>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</si>
  <si>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</si>
  <si>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</si>
  <si>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</si>
  <si>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</si>
  <si>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</si>
  <si>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</si>
  <si>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</si>
  <si>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</si>
  <si>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</si>
  <si>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</si>
  <si>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</si>
  <si>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</si>
  <si>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</si>
  <si>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</si>
  <si>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</si>
  <si>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</si>
  <si>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</si>
  <si>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</si>
  <si>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</si>
  <si>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</si>
  <si>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</si>
  <si>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</si>
  <si>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</si>
  <si>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</si>
  <si>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</si>
  <si>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</si>
  <si>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</si>
  <si>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</si>
  <si>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</si>
  <si>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</si>
  <si>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</si>
  <si>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</si>
  <si>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</si>
  <si>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</si>
  <si>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</si>
  <si>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</si>
  <si>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</si>
  <si>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</si>
  <si>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</si>
  <si>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</si>
  <si>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</si>
  <si>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</si>
  <si>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</si>
  <si>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</si>
  <si>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</si>
  <si>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</si>
  <si>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</si>
  <si>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</si>
  <si>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</si>
  <si>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</si>
  <si>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</si>
  <si>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</si>
  <si>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</si>
  <si>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</si>
  <si>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</si>
  <si>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</si>
  <si>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</si>
  <si>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</si>
  <si>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</si>
  <si>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</si>
  <si>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</si>
  <si>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</si>
  <si>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</si>
  <si>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</si>
  <si>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</si>
  <si>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</si>
  <si>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</si>
  <si>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</si>
  <si>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</si>
  <si>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</si>
  <si>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</si>
  <si>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</si>
  <si>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</si>
  <si>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</si>
  <si>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</si>
  <si>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</si>
  <si>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</si>
  <si>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</si>
  <si>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</si>
  <si>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</si>
  <si>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</si>
  <si>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</si>
  <si>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</si>
  <si>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</si>
  <si>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</si>
  <si>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</si>
  <si>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</si>
  <si>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</si>
  <si>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</si>
  <si>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</si>
  <si>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</si>
  <si>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</si>
  <si>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</si>
  <si>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</si>
  <si>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</si>
  <si>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</si>
  <si>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</si>
  <si>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</si>
  <si>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</si>
  <si>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</si>
  <si>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</si>
  <si>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</si>
  <si>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</si>
  <si>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</si>
  <si>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</si>
  <si>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</si>
  <si>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</si>
  <si>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</si>
  <si>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</si>
  <si>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</si>
  <si>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</si>
  <si>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</si>
  <si>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</si>
  <si>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</si>
  <si>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</si>
  <si>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</si>
  <si>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</si>
  <si>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</si>
  <si>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</si>
  <si>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</si>
  <si>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</si>
  <si>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</si>
  <si>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</si>
  <si>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</si>
  <si>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</si>
  <si>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</si>
  <si>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</si>
  <si>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</si>
  <si>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</si>
  <si>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</si>
  <si>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</si>
  <si>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</si>
  <si>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</si>
  <si>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</si>
  <si>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</si>
  <si>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</si>
  <si>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</si>
  <si>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</si>
  <si>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</si>
  <si>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</si>
  <si>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</si>
  <si>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</si>
  <si>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</si>
  <si>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</si>
  <si>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</si>
  <si>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</si>
  <si>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</si>
  <si>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</si>
  <si>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</si>
  <si>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</si>
  <si>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</si>
  <si>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</si>
  <si>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</si>
  <si>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</si>
  <si>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</si>
  <si>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</si>
  <si>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</si>
  <si>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</si>
  <si>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</si>
  <si>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</si>
  <si>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</si>
  <si>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</si>
  <si>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</si>
  <si>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</si>
  <si>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</si>
  <si>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</si>
  <si>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</si>
  <si>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</si>
  <si>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</si>
  <si>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</si>
  <si>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</si>
  <si>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</si>
  <si>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</si>
  <si>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</si>
  <si>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</si>
  <si>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</si>
  <si>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</si>
  <si>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</si>
  <si>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</si>
  <si>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</si>
  <si>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</si>
  <si>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</si>
  <si>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</si>
  <si>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</si>
  <si>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</si>
  <si>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</si>
  <si>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</si>
  <si>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</si>
  <si>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</si>
  <si>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</si>
  <si>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</si>
  <si>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</si>
  <si>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</si>
  <si>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</si>
  <si>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</si>
  <si>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</si>
  <si>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</si>
  <si>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</si>
  <si>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</si>
  <si>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</si>
  <si>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</si>
  <si>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</si>
  <si>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</si>
  <si>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</si>
  <si>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</si>
  <si>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</si>
  <si>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</si>
  <si>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</si>
  <si>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</si>
  <si>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</si>
  <si>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</si>
  <si>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</si>
  <si>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</si>
  <si>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</si>
  <si>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</si>
  <si>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</si>
  <si>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</si>
  <si>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</si>
  <si>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</si>
  <si>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</si>
  <si>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</si>
  <si>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</si>
  <si>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</si>
  <si>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</si>
  <si>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</si>
  <si>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</si>
  <si>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</si>
  <si>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</si>
  <si>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</si>
  <si>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</si>
  <si>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</si>
  <si>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</si>
  <si>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</si>
  <si>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</si>
  <si>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</si>
  <si>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</si>
  <si>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</si>
  <si>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</si>
  <si>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</si>
  <si>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</si>
  <si>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</si>
  <si>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</si>
  <si>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</si>
  <si>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</si>
  <si>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</si>
  <si>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</si>
  <si>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</si>
  <si>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</si>
  <si>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</si>
  <si>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</si>
  <si>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</si>
  <si>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</si>
  <si>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</si>
  <si>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</si>
  <si>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</si>
  <si>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</si>
  <si>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</si>
  <si>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</si>
  <si>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</si>
  <si>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</si>
  <si>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</si>
  <si>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</si>
  <si>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</si>
  <si>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</si>
  <si>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</si>
  <si>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</si>
  <si>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</si>
  <si>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</si>
  <si>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</si>
  <si>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</si>
  <si>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</si>
  <si>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</si>
  <si>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</si>
  <si>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</si>
  <si>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</si>
  <si>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</si>
  <si>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</si>
  <si>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</si>
  <si>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</si>
  <si>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</si>
  <si>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</si>
  <si>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</si>
  <si>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</si>
  <si>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</si>
  <si>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</si>
  <si>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</si>
  <si>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</si>
  <si>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</si>
  <si>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</si>
  <si>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</si>
  <si>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</si>
  <si>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</si>
  <si>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</si>
  <si>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</si>
  <si>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</si>
  <si>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</si>
  <si>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</si>
  <si>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</si>
  <si>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</si>
  <si>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</si>
  <si>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</si>
  <si>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</si>
  <si>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</si>
  <si>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</si>
  <si>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</si>
  <si>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</si>
  <si>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</si>
  <si>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</si>
  <si>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</si>
  <si>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</si>
  <si>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</si>
  <si>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</si>
  <si>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</si>
  <si>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</si>
  <si>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</si>
  <si>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</si>
  <si>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</si>
  <si>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</si>
  <si>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</si>
  <si>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</si>
  <si>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</si>
  <si>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</si>
  <si>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</si>
  <si>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</si>
  <si>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</si>
  <si>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</si>
  <si>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</si>
  <si>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</si>
  <si>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</si>
  <si>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</si>
  <si>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</si>
  <si>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</si>
  <si>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</si>
  <si>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</si>
  <si>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</si>
  <si>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</si>
  <si>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</si>
  <si>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</si>
  <si>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</si>
  <si>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</si>
  <si>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</si>
  <si>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</si>
  <si>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</si>
  <si>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</si>
  <si>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</si>
  <si>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</si>
  <si>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</si>
  <si>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</si>
  <si>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</si>
  <si>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</si>
  <si>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</si>
  <si>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</si>
  <si>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</si>
  <si>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</si>
  <si>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</si>
  <si>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</si>
  <si>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</si>
  <si>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</si>
  <si>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</si>
  <si>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</si>
  <si>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</si>
  <si>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</si>
  <si>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</si>
  <si>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</si>
  <si>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</si>
  <si>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</si>
  <si>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</si>
  <si>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</si>
  <si>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</si>
  <si>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</si>
  <si>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</si>
  <si>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</si>
  <si>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</si>
  <si>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</si>
  <si>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</si>
  <si>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</si>
  <si>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</si>
  <si>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</si>
  <si>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</si>
  <si>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</si>
  <si>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</si>
  <si>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</si>
  <si>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</si>
  <si>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</si>
  <si>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</si>
  <si>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</si>
  <si>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</si>
  <si>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</si>
  <si>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</si>
  <si>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</si>
  <si>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</si>
  <si>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</si>
  <si>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</si>
  <si>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</si>
  <si>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</si>
  <si>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</si>
  <si>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</si>
  <si>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</si>
  <si>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</si>
  <si>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</si>
  <si>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</si>
  <si>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</si>
  <si>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</si>
  <si>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</si>
  <si>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</si>
  <si>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</si>
  <si>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</si>
  <si>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</si>
  <si>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</si>
  <si>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</si>
  <si>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</si>
  <si>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</si>
  <si>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</si>
  <si>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</si>
  <si>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</si>
  <si>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</si>
  <si>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</si>
  <si>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</si>
  <si>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</si>
  <si>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</si>
  <si>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</si>
  <si>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</si>
  <si>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</si>
  <si>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</si>
  <si>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</si>
  <si>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</si>
  <si>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</si>
  <si>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</si>
  <si>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</si>
  <si>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</si>
  <si>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</si>
  <si>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</si>
  <si>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</si>
  <si>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</si>
  <si>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</si>
  <si>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</si>
  <si>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</si>
  <si>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</si>
  <si>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</si>
  <si>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</si>
  <si>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</si>
  <si>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</si>
  <si>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</si>
  <si>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</si>
  <si>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</si>
  <si>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</si>
  <si>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</si>
  <si>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</si>
  <si>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</si>
  <si>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</si>
  <si>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</si>
  <si>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</si>
  <si>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</si>
  <si>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</si>
  <si>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</si>
  <si>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</si>
  <si>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</si>
  <si>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</si>
  <si>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</si>
  <si>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</si>
  <si>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</si>
  <si>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</si>
  <si>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</si>
  <si>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</si>
  <si>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</si>
  <si>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</si>
  <si>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</si>
  <si>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</si>
  <si>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</si>
  <si>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</si>
  <si>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</si>
  <si>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</si>
  <si>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</si>
  <si>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</si>
  <si>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</si>
  <si>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</si>
  <si>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</si>
  <si>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</si>
  <si>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</si>
  <si>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</si>
  <si>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</si>
  <si>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</si>
  <si>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</si>
  <si>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</si>
  <si>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</si>
  <si>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</si>
  <si>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</si>
  <si>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</si>
  <si>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</si>
  <si>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</si>
  <si>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</si>
  <si>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</si>
  <si>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</si>
  <si>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</si>
  <si>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</si>
  <si>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</si>
  <si>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</si>
  <si>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</si>
  <si>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</si>
  <si>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</si>
  <si>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</si>
  <si>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</si>
  <si>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</si>
  <si>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</si>
  <si>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</si>
  <si>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</si>
  <si>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</si>
  <si>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</si>
  <si>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</si>
  <si>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</si>
  <si>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</si>
  <si>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</si>
  <si>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</si>
  <si>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</si>
  <si>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</si>
  <si>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</si>
  <si>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</si>
  <si>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</si>
  <si>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</si>
  <si>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</si>
  <si>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</si>
  <si>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</si>
  <si>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</si>
  <si>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</si>
  <si>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</si>
  <si>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</si>
  <si>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</si>
  <si>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</si>
  <si>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</si>
  <si>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</si>
  <si>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</si>
  <si>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</si>
  <si>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</si>
  <si>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</si>
  <si>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</si>
  <si>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</si>
  <si>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</si>
  <si>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</si>
  <si>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</si>
  <si>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</si>
  <si>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</si>
  <si>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</si>
  <si>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</si>
  <si>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</si>
  <si>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</si>
  <si>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</si>
  <si>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</si>
  <si>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</si>
  <si>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</si>
  <si>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</si>
  <si>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</si>
  <si>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</si>
  <si>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</si>
  <si>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</si>
  <si>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</si>
  <si>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</si>
  <si>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</si>
  <si>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</si>
  <si>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</si>
  <si>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</si>
  <si>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</si>
  <si>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</si>
  <si>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</si>
  <si>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</si>
  <si>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</si>
  <si>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</si>
  <si>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</si>
  <si>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</si>
  <si>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</si>
  <si>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</si>
  <si>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</si>
  <si>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</si>
  <si>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</si>
  <si>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</si>
  <si>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</si>
  <si>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</si>
  <si>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</si>
  <si>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</si>
  <si>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</si>
  <si>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</si>
  <si>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</si>
  <si>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</si>
  <si>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</si>
  <si>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</si>
  <si>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</si>
  <si>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</si>
  <si>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</si>
  <si>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</si>
  <si>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</si>
  <si>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</si>
  <si>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</si>
  <si>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</si>
  <si>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</si>
  <si>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</si>
  <si>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</si>
  <si>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</si>
  <si>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</si>
  <si>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</si>
  <si>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</si>
  <si>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</si>
  <si>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</si>
  <si>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</si>
  <si>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</si>
  <si>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</si>
  <si>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</si>
  <si>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</si>
  <si>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</si>
  <si>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</si>
  <si>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</si>
  <si>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</si>
  <si>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</si>
  <si>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</si>
  <si>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</si>
  <si>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</si>
  <si>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</si>
  <si>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</si>
  <si>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</si>
  <si>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</si>
  <si>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</si>
  <si>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</si>
  <si>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</si>
  <si>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</si>
  <si>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</si>
  <si>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</si>
  <si>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</si>
  <si>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</si>
  <si>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</si>
  <si>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</si>
  <si>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</si>
  <si>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</si>
  <si>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</si>
  <si>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</si>
  <si>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</si>
  <si>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</si>
  <si>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</si>
  <si>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</si>
  <si>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</si>
  <si>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</si>
  <si>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</si>
  <si>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</si>
  <si>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</si>
  <si>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</si>
  <si>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</si>
  <si>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</si>
  <si>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</si>
  <si>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</si>
  <si>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</si>
  <si>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</si>
  <si>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</si>
  <si>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</si>
  <si>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</si>
  <si>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</si>
  <si>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</si>
  <si>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</si>
  <si>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</si>
  <si>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</si>
  <si>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</si>
  <si>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</si>
  <si>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</si>
  <si>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</si>
  <si>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</si>
  <si>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</si>
  <si>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</si>
  <si>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</si>
  <si>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</si>
  <si>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</si>
  <si>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</si>
  <si>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</si>
  <si>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</si>
  <si>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</si>
  <si>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</si>
  <si>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</si>
  <si>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</si>
  <si>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</si>
  <si>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</si>
  <si>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</si>
  <si>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</si>
  <si>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</si>
  <si>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</si>
  <si>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</si>
  <si>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</si>
  <si>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</si>
  <si>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</si>
  <si>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</si>
  <si>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</si>
  <si>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</si>
  <si>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</si>
  <si>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</si>
  <si>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</si>
  <si>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</si>
  <si>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</si>
  <si>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</si>
  <si>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</si>
  <si>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</si>
  <si>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</si>
  <si>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</si>
  <si>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</si>
  <si>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</si>
  <si>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</si>
  <si>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</si>
  <si>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</si>
  <si>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</si>
  <si>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</si>
  <si>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</si>
  <si>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</si>
  <si>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</si>
  <si>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</si>
  <si>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</si>
  <si>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</si>
  <si>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</si>
  <si>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</si>
  <si>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</si>
  <si>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</si>
  <si>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</si>
  <si>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</si>
  <si>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</si>
  <si>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</si>
  <si>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</si>
  <si>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</si>
  <si>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</si>
  <si>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</si>
  <si>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</si>
  <si>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</si>
  <si>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</si>
  <si>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</si>
  <si>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</si>
  <si>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</si>
  <si>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</si>
  <si>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</si>
  <si>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</si>
  <si>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</si>
  <si>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</si>
  <si>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</si>
  <si>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</si>
  <si>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</si>
  <si>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</si>
  <si>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</si>
  <si>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</si>
  <si>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</si>
  <si>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</si>
  <si>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</si>
  <si>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</si>
  <si>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</si>
  <si>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</si>
  <si>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</si>
  <si>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</si>
  <si>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</si>
  <si>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</si>
  <si>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</si>
  <si>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</si>
  <si>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</si>
  <si>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</si>
  <si>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</si>
  <si>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</si>
  <si>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</si>
  <si>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</si>
  <si>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</si>
  <si>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</si>
  <si>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</si>
  <si>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</si>
  <si>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</si>
  <si>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</si>
  <si>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</si>
  <si>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</si>
  <si>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</si>
  <si>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</si>
  <si>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</si>
  <si>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</si>
  <si>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</si>
  <si>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</si>
  <si>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</si>
  <si>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</si>
  <si>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</si>
  <si>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</si>
  <si>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</si>
  <si>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</si>
  <si>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</si>
  <si>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</si>
  <si>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</si>
  <si>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</si>
  <si>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</si>
  <si>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</si>
  <si>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</si>
  <si>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</si>
  <si>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</si>
  <si>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</si>
  <si>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</si>
  <si>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</si>
  <si>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</si>
  <si>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</si>
  <si>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</si>
  <si>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</si>
  <si>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</si>
  <si>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</si>
  <si>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</si>
  <si>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</si>
  <si>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</si>
  <si>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</si>
  <si>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</si>
  <si>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</si>
  <si>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</si>
  <si>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</si>
  <si>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</si>
  <si>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</si>
  <si>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</si>
  <si>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</si>
  <si>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</si>
  <si>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</si>
  <si>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</si>
  <si>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</si>
  <si>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</si>
  <si>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</si>
  <si>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</si>
  <si>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</si>
  <si>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</si>
  <si>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</si>
  <si>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</si>
  <si>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</si>
  <si>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</si>
  <si>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</si>
  <si>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</si>
  <si>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</si>
  <si>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</si>
  <si>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</si>
  <si>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</si>
  <si>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</si>
  <si>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</si>
  <si>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</si>
  <si>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</si>
  <si>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</si>
  <si>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</si>
  <si>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</si>
  <si>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</si>
  <si>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</si>
  <si>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</si>
  <si>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</si>
  <si>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</si>
  <si>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</si>
  <si>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</si>
  <si>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</si>
  <si>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</si>
  <si>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</si>
  <si>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</si>
  <si>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</si>
  <si>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</si>
  <si>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</si>
  <si>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</si>
  <si>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</si>
  <si>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</si>
  <si>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</si>
  <si>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</si>
  <si>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</si>
  <si>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</si>
  <si>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</si>
  <si>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</si>
  <si>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</si>
  <si>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</si>
  <si>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</si>
  <si>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</si>
  <si>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</si>
  <si>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</si>
  <si>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</si>
  <si>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</si>
  <si>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</si>
  <si>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</si>
  <si>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</si>
  <si>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</si>
  <si>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</si>
  <si>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</si>
  <si>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</si>
  <si>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</si>
  <si>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</si>
  <si>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</si>
  <si>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</si>
  <si>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</si>
  <si>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</si>
  <si>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</si>
  <si>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</si>
  <si>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</si>
  <si>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</si>
  <si>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</si>
  <si>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</si>
  <si>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</si>
  <si>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</si>
  <si>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</si>
  <si>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</si>
  <si>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</si>
  <si>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</si>
  <si>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</si>
  <si>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</si>
  <si>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</si>
  <si>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</si>
  <si>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</si>
  <si>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</si>
  <si>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</si>
  <si>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</si>
  <si>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</si>
  <si>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</si>
  <si>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</si>
  <si>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</si>
  <si>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</si>
  <si>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</si>
  <si>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</si>
  <si>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</si>
  <si>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</si>
  <si>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</si>
  <si>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</si>
  <si>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</si>
  <si>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</si>
  <si>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</si>
  <si>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</si>
  <si>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</si>
  <si>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</si>
  <si>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</si>
  <si>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</si>
  <si>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</si>
  <si>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</si>
  <si>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</si>
  <si>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</si>
  <si>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</si>
  <si>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</si>
  <si>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</si>
  <si>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</si>
  <si>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</si>
  <si>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</si>
  <si>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</si>
  <si>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</si>
  <si>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</si>
  <si>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</si>
  <si>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</si>
  <si>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</si>
  <si>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</si>
  <si>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</si>
  <si>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</si>
  <si>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</si>
  <si>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</si>
  <si>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</si>
  <si>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</si>
  <si>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</si>
  <si>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</si>
  <si>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</si>
  <si>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</si>
  <si>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</si>
  <si>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</si>
  <si>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</si>
  <si>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</si>
  <si>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</si>
  <si>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</si>
  <si>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</si>
  <si>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</si>
  <si>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</si>
  <si>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</si>
  <si>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</si>
  <si>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</si>
  <si>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</si>
  <si>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</si>
  <si>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</si>
  <si>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</si>
  <si>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</si>
  <si>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</si>
  <si>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</si>
  <si>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</si>
  <si>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</si>
  <si>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</si>
  <si>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</si>
  <si>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</si>
  <si>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</si>
  <si>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</si>
  <si>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</si>
  <si>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</si>
  <si>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</si>
  <si>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</si>
  <si>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</si>
  <si>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</si>
  <si>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</si>
  <si>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</si>
  <si>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</si>
  <si>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</si>
  <si>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</si>
  <si>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</si>
  <si>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</si>
  <si>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</si>
  <si>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</si>
  <si>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</si>
  <si>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</si>
  <si>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</si>
  <si>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</si>
  <si>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</si>
  <si>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</si>
  <si>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</si>
  <si>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</si>
  <si>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</si>
  <si>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</si>
  <si>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</si>
  <si>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</si>
  <si>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</si>
  <si>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</si>
  <si>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</si>
  <si>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</si>
  <si>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</si>
  <si>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</si>
  <si>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</si>
  <si>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</si>
  <si>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</si>
  <si>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</si>
  <si>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</si>
  <si>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</si>
  <si>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</si>
  <si>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</si>
  <si>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</si>
  <si>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</si>
  <si>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</si>
  <si>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</si>
  <si>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</si>
  <si>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</si>
  <si>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</si>
  <si>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</si>
  <si>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</si>
  <si>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</si>
  <si>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</si>
  <si>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</si>
  <si>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</si>
  <si>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</si>
  <si>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</si>
  <si>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</si>
  <si>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</si>
  <si>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</si>
  <si>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</si>
  <si>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</si>
  <si>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</si>
  <si>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</si>
  <si>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</si>
  <si>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</si>
  <si>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</si>
  <si>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</si>
  <si>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</si>
  <si>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</si>
  <si>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</si>
  <si>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</si>
  <si>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</si>
  <si>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</si>
  <si>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</si>
  <si>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</si>
  <si>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</si>
  <si>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</si>
  <si>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</si>
  <si>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</si>
  <si>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</si>
  <si>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</si>
  <si>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</si>
  <si>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</si>
  <si>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</si>
  <si>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</si>
  <si>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</si>
  <si>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</si>
  <si>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</si>
  <si>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</si>
  <si>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</si>
  <si>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</si>
  <si>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</si>
  <si>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</si>
  <si>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</si>
  <si>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</si>
  <si>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</si>
  <si>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</si>
  <si>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</si>
  <si>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</si>
  <si>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</si>
  <si>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</si>
  <si>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</si>
  <si>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</si>
  <si>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</si>
  <si>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</si>
  <si>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</si>
  <si>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</si>
  <si>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</si>
  <si>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</si>
  <si>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</si>
  <si>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</si>
  <si>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</si>
  <si>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</si>
  <si>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</si>
  <si>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</si>
  <si>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</si>
  <si>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</si>
  <si>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</si>
  <si>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</si>
  <si>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</si>
  <si>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</si>
  <si>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</si>
  <si>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</si>
  <si>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</si>
  <si>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</si>
  <si>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</si>
  <si>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</si>
  <si>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</si>
  <si>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</si>
  <si>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</si>
  <si>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</si>
  <si>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</si>
  <si>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</si>
  <si>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</si>
  <si>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</si>
  <si>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</si>
  <si>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</si>
  <si>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</si>
  <si>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</si>
  <si>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</si>
  <si>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</si>
  <si>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</si>
  <si>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</si>
  <si>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</si>
  <si>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</si>
  <si>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</si>
  <si>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</si>
  <si>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</si>
  <si>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</si>
  <si>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</si>
  <si>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</si>
  <si>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</si>
  <si>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</si>
  <si>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</si>
  <si>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</si>
  <si>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</si>
  <si>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</si>
  <si>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</si>
  <si>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</si>
  <si>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</si>
  <si>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</si>
  <si>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</si>
  <si>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</si>
  <si>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</si>
  <si>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</si>
  <si>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</si>
  <si>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</si>
  <si>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</si>
  <si>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</si>
  <si>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</si>
  <si>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</si>
  <si>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</si>
  <si>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</si>
  <si>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</si>
  <si>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</si>
  <si>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</si>
  <si>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</si>
  <si>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</si>
  <si>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</si>
  <si>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</si>
  <si>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</si>
  <si>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</si>
  <si>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</si>
  <si>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</si>
  <si>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</si>
  <si>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</si>
  <si>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</si>
  <si>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</si>
  <si>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</si>
  <si>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</si>
  <si>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</si>
  <si>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</si>
  <si>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</si>
  <si>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</si>
  <si>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</si>
  <si>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</si>
  <si>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</si>
  <si>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</si>
  <si>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</si>
  <si>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</si>
  <si>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</si>
  <si>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</si>
  <si>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</si>
  <si>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</si>
  <si>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</si>
  <si>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</si>
  <si>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</si>
  <si>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</si>
  <si>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</si>
  <si>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</si>
  <si>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</si>
  <si>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</si>
  <si>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</si>
  <si>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</si>
  <si>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</si>
  <si>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</si>
  <si>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</si>
  <si>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</si>
  <si>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</si>
  <si>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</si>
  <si>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</si>
  <si>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</si>
  <si>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</si>
  <si>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</si>
  <si>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</si>
  <si>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</si>
  <si>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</si>
  <si>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</si>
  <si>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</si>
  <si>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</si>
  <si>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</si>
  <si>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</si>
  <si>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</si>
  <si>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</si>
  <si>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</si>
  <si>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</si>
  <si>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</si>
  <si>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</si>
  <si>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</si>
  <si>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</si>
  <si>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</si>
  <si>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</si>
  <si>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</si>
  <si>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</si>
  <si>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</si>
  <si>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</si>
  <si>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</si>
  <si>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</si>
  <si>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</si>
  <si>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</si>
  <si>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</si>
  <si>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</si>
  <si>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</si>
  <si>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</si>
  <si>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</si>
  <si>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</si>
  <si>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</si>
  <si>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</si>
  <si>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</si>
  <si>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</si>
  <si>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</si>
  <si>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</si>
  <si>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</si>
  <si>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</si>
  <si>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</si>
  <si>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</si>
  <si>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</si>
  <si>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</si>
  <si>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</si>
  <si>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</si>
  <si>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</si>
  <si>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</si>
  <si>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</si>
  <si>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</si>
  <si>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</si>
  <si>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</si>
  <si>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</si>
  <si>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</si>
  <si>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</si>
  <si>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</si>
  <si>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</si>
  <si>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</si>
  <si>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</si>
  <si>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</si>
  <si>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</si>
  <si>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</si>
  <si>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</si>
  <si>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</si>
  <si>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</si>
  <si>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</si>
  <si>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</si>
  <si>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</si>
  <si>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</si>
  <si>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</si>
  <si>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</si>
  <si>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</si>
  <si>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</si>
  <si>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</si>
  <si>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</si>
  <si>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</si>
  <si>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</si>
  <si>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</si>
  <si>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</si>
  <si>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</si>
  <si>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</si>
  <si>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</si>
  <si>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</si>
  <si>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</si>
  <si>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</si>
  <si>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</si>
  <si>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</si>
  <si>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</si>
  <si>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</si>
  <si>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</si>
  <si>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</si>
  <si>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</si>
  <si>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</si>
  <si>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</si>
  <si>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</si>
  <si>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</si>
  <si>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</si>
  <si>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</si>
  <si>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</si>
  <si>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</si>
  <si>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</si>
  <si>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</si>
  <si>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</si>
  <si>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</si>
  <si>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</si>
  <si>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</si>
  <si>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</si>
  <si>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</si>
  <si>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</si>
  <si>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</si>
  <si>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</si>
  <si>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</si>
  <si>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</si>
  <si>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</si>
  <si>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</si>
  <si>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</si>
  <si>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</si>
  <si>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</si>
  <si>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</si>
  <si>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</si>
  <si>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</si>
  <si>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</si>
  <si>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</si>
  <si>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</si>
  <si>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</si>
  <si>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</si>
  <si>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</si>
  <si>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</si>
  <si>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</si>
  <si>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</si>
  <si>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</si>
  <si>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</si>
  <si>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</si>
  <si>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</si>
  <si>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</si>
  <si>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</si>
  <si>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</si>
  <si>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</si>
  <si>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</si>
  <si>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</si>
  <si>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</si>
  <si>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</si>
  <si>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</si>
  <si>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</si>
  <si>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</si>
  <si>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</si>
  <si>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</si>
  <si>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</si>
  <si>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</si>
  <si>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</si>
  <si>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</si>
  <si>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</si>
  <si>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</si>
  <si>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</si>
  <si>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</si>
  <si>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</si>
  <si>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</si>
  <si>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</si>
  <si>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</si>
  <si>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</si>
  <si>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</si>
  <si>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</si>
  <si>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</si>
  <si>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</si>
  <si>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</si>
  <si>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</si>
  <si>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</si>
  <si>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</si>
  <si>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</si>
  <si>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</si>
  <si>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</si>
  <si>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</si>
  <si>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</si>
  <si>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</si>
  <si>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</si>
  <si>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</si>
  <si>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</si>
  <si>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</si>
  <si>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</si>
  <si>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</si>
  <si>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</si>
  <si>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</si>
  <si>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</si>
  <si>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</si>
  <si>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</si>
  <si>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</si>
  <si>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</si>
  <si>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</si>
  <si>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</si>
  <si>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</si>
  <si>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</si>
  <si>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</si>
  <si>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</si>
  <si>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</si>
  <si>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</si>
  <si>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</si>
  <si>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</si>
  <si>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</si>
  <si>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</si>
  <si>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</si>
  <si>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</si>
  <si>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</si>
  <si>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</si>
  <si>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</si>
  <si>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</si>
  <si>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</si>
  <si>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</si>
  <si>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</si>
  <si>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</si>
  <si>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</si>
  <si>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</si>
  <si>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</si>
  <si>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</si>
  <si>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</si>
  <si>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</si>
  <si>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</si>
  <si>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</si>
  <si>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</si>
  <si>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</si>
  <si>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</si>
  <si>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</si>
  <si>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</si>
  <si>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</si>
  <si>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</si>
  <si>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</si>
  <si>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</si>
  <si>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</si>
  <si>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</si>
  <si>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</si>
  <si>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</si>
  <si>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</si>
  <si>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</si>
  <si>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</si>
  <si>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</si>
  <si>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</si>
  <si>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</si>
  <si>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</si>
  <si>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</si>
  <si>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</si>
  <si>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</si>
  <si>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</si>
  <si>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</si>
  <si>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</si>
  <si>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</si>
  <si>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</si>
  <si>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</si>
  <si>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</si>
  <si>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</si>
  <si>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</si>
  <si>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</si>
  <si>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</si>
  <si>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</si>
  <si>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</si>
  <si>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</si>
  <si>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</si>
  <si>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</si>
  <si>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</si>
  <si>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</si>
  <si>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</si>
  <si>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</si>
  <si>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</si>
  <si>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</si>
  <si>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</si>
  <si>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</si>
  <si>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</si>
  <si>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</si>
  <si>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</si>
  <si>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</si>
  <si>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</si>
  <si>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</si>
  <si>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</si>
  <si>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</si>
  <si>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</si>
  <si>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</si>
  <si>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</si>
  <si>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</si>
  <si>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</si>
  <si>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</si>
  <si>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</si>
  <si>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</si>
  <si>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</si>
  <si>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</si>
  <si>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</si>
  <si>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</si>
  <si>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</si>
  <si>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</si>
  <si>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</si>
  <si>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</si>
  <si>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</si>
  <si>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</si>
  <si>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</si>
  <si>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</si>
  <si>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</si>
  <si>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</si>
  <si>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</si>
  <si>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</si>
  <si>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</si>
  <si>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</si>
  <si>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</si>
  <si>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</si>
  <si>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</si>
  <si>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</si>
  <si>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</si>
  <si>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</si>
  <si>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</si>
  <si>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</si>
  <si>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</si>
  <si>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</si>
  <si>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</si>
  <si>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</si>
  <si>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</si>
  <si>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</si>
  <si>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</si>
  <si>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</si>
  <si>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</si>
  <si>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</si>
  <si>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</si>
  <si>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</si>
  <si>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</si>
  <si>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</si>
  <si>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</si>
  <si>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</si>
  <si>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</si>
  <si>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</si>
  <si>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</si>
  <si>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</si>
  <si>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</si>
  <si>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</si>
  <si>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</si>
  <si>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</si>
  <si>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</si>
  <si>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</si>
  <si>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</si>
  <si>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</si>
  <si>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</si>
  <si>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</si>
  <si>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</si>
  <si>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</si>
  <si>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</si>
  <si>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</si>
  <si>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</si>
  <si>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</si>
  <si>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</si>
  <si>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</si>
  <si>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</si>
  <si>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</si>
  <si>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</si>
  <si>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</si>
  <si>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</si>
  <si>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</si>
  <si>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</si>
  <si>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</si>
  <si>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</si>
  <si>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</si>
  <si>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</si>
  <si>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</si>
  <si>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</si>
  <si>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</si>
  <si>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</si>
  <si>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</si>
  <si>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</si>
  <si>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</si>
  <si>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</si>
  <si>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</si>
  <si>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</si>
  <si>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</si>
  <si>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</si>
  <si>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</si>
  <si>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</si>
  <si>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</si>
  <si>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</si>
  <si>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</si>
  <si>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</si>
  <si>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</si>
  <si>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</si>
  <si>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</si>
  <si>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</si>
  <si>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</si>
  <si>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</si>
  <si>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</si>
  <si>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</si>
  <si>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</si>
  <si>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</si>
  <si>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</si>
  <si>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</si>
  <si>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</si>
  <si>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</si>
  <si>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</si>
  <si>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</si>
  <si>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</si>
  <si>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</si>
  <si>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</si>
  <si>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</si>
  <si>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</si>
  <si>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</si>
  <si>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</si>
  <si>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</si>
  <si>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</si>
  <si>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</si>
  <si>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</si>
  <si>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</si>
  <si>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</si>
  <si>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</si>
  <si>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</si>
  <si>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</si>
  <si>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</si>
  <si>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</si>
  <si>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</si>
  <si>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</si>
  <si>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</si>
  <si>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</si>
  <si>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</si>
  <si>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</si>
  <si>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</si>
  <si>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</si>
  <si>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</si>
  <si>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</si>
  <si>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</si>
  <si>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</si>
  <si>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</si>
  <si>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</si>
  <si>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</si>
  <si>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</si>
  <si>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</si>
  <si>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</si>
  <si>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</si>
  <si>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</si>
  <si>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</si>
  <si>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</si>
  <si>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</si>
  <si>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</si>
  <si>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</si>
  <si>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</si>
  <si>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</si>
  <si>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</si>
  <si>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</si>
  <si>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</si>
  <si>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</si>
  <si>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</si>
  <si>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</si>
  <si>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</si>
  <si>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</si>
  <si>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</si>
  <si>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</si>
  <si>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</si>
  <si>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</si>
  <si>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</si>
  <si>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</si>
  <si>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</si>
  <si>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</si>
  <si>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</si>
  <si>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</si>
  <si>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</si>
  <si>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</si>
  <si>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</si>
  <si>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</si>
  <si>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</si>
  <si>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</si>
  <si>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</si>
  <si>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</si>
  <si>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</si>
  <si>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</si>
  <si>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</si>
  <si>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</si>
  <si>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</si>
  <si>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</si>
  <si>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</si>
  <si>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</si>
  <si>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</si>
  <si>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</si>
  <si>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</si>
  <si>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</si>
  <si>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</si>
  <si>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</si>
  <si>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</si>
  <si>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</si>
  <si>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</si>
  <si>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</si>
  <si>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</si>
  <si>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</si>
  <si>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</si>
  <si>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</si>
  <si>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</si>
  <si>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</si>
  <si>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</si>
  <si>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</si>
  <si>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</si>
  <si>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</si>
  <si>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</si>
  <si>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</si>
  <si>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</si>
  <si>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</si>
  <si>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</si>
  <si>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</si>
  <si>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</si>
  <si>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</si>
  <si>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</si>
  <si>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</si>
  <si>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</si>
  <si>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</si>
  <si>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</si>
  <si>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</si>
  <si>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</si>
  <si>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</si>
  <si>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</si>
  <si>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</si>
  <si>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</si>
  <si>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</si>
  <si>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</si>
  <si>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</si>
  <si>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</si>
  <si>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</si>
  <si>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</si>
  <si>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</si>
  <si>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</si>
  <si>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</si>
  <si>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</si>
  <si>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</si>
  <si>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</si>
  <si>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</si>
  <si>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</si>
  <si>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</si>
  <si>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</si>
  <si>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</si>
  <si>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</si>
  <si>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</si>
  <si>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</si>
  <si>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</si>
  <si>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</si>
  <si>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</si>
  <si>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</si>
  <si>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</si>
  <si>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</si>
  <si>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</si>
  <si>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</si>
  <si>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</si>
  <si>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</si>
  <si>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</si>
  <si>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</si>
  <si>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</si>
  <si>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</si>
  <si>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</si>
  <si>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</si>
  <si>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</si>
  <si>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</si>
  <si>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</si>
  <si>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</si>
  <si>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</si>
  <si>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</si>
  <si>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</si>
  <si>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</si>
  <si>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</si>
  <si>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</si>
  <si>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</si>
  <si>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</si>
  <si>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</si>
  <si>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</si>
  <si>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</si>
  <si>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</si>
  <si>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</si>
  <si>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</si>
  <si>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</si>
  <si>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</si>
  <si>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</si>
  <si>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</si>
  <si>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</si>
  <si>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</si>
  <si>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</si>
  <si>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</si>
  <si>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</si>
  <si>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</si>
  <si>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</si>
  <si>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</si>
  <si>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</si>
  <si>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</si>
  <si>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</si>
  <si>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</si>
  <si>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</si>
  <si>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</si>
  <si>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</si>
  <si>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</si>
  <si>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</si>
  <si>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</si>
  <si>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</si>
  <si>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</si>
  <si>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</si>
  <si>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</si>
  <si>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</si>
  <si>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</si>
  <si>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</si>
  <si>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</si>
  <si>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</si>
  <si>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</si>
  <si>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</si>
  <si>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</si>
  <si>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</si>
  <si>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</si>
  <si>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</si>
  <si>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</si>
  <si>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</si>
  <si>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</si>
  <si>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</si>
  <si>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</si>
  <si>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</si>
  <si>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</si>
  <si>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</si>
  <si>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</si>
  <si>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</si>
  <si>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</si>
  <si>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</si>
  <si>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</si>
  <si>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</si>
  <si>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</si>
  <si>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</si>
  <si>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</si>
  <si>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</si>
  <si>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</si>
  <si>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</si>
  <si>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</si>
  <si>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</si>
  <si>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</si>
  <si>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</si>
  <si>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</si>
  <si>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</si>
  <si>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</si>
  <si>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</si>
  <si>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</si>
  <si>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</si>
  <si>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</si>
  <si>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</si>
  <si>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</si>
  <si>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</si>
  <si>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</si>
  <si>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</si>
  <si>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</si>
  <si>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</si>
  <si>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</si>
  <si>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</si>
  <si>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</si>
  <si>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</si>
  <si>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</si>
  <si>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</si>
  <si>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</si>
  <si>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</si>
  <si>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</si>
  <si>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</si>
  <si>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</si>
  <si>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</si>
  <si>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</si>
  <si>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</si>
  <si>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</si>
  <si>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</si>
  <si>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</si>
  <si>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</si>
  <si>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</si>
  <si>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</si>
  <si>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</si>
  <si>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</si>
  <si>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</si>
  <si>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</si>
  <si>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</si>
  <si>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</si>
  <si>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</si>
  <si>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</si>
  <si>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</si>
  <si>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</si>
  <si>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</si>
  <si>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</si>
  <si>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</si>
  <si>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</si>
  <si>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</si>
  <si>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</si>
  <si>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</si>
  <si>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</si>
  <si>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</si>
  <si>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</si>
  <si>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</si>
  <si>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</si>
  <si>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</si>
  <si>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</si>
  <si>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</si>
  <si>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</si>
  <si>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</si>
  <si>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</si>
  <si>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</si>
  <si>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</si>
  <si>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</si>
  <si>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</si>
  <si>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</si>
  <si>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</si>
  <si>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</si>
  <si>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</si>
  <si>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</si>
  <si>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</si>
  <si>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</si>
  <si>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</si>
  <si>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</si>
  <si>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</si>
  <si>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</si>
  <si>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</si>
  <si>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</si>
  <si>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</si>
  <si>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</si>
  <si>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</si>
  <si>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</si>
  <si>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</si>
  <si>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</si>
  <si>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</si>
  <si>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</si>
  <si>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</si>
  <si>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</si>
  <si>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</si>
  <si>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</si>
  <si>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</si>
  <si>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</si>
  <si>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</si>
  <si>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</si>
  <si>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</si>
  <si>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</si>
  <si>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</si>
  <si>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</si>
  <si>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</si>
  <si>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</si>
  <si>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</si>
  <si>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</si>
  <si>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</si>
  <si>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</si>
  <si>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</si>
  <si>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</si>
  <si>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</si>
  <si>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</si>
  <si>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</si>
  <si>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</si>
  <si>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</si>
  <si>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</si>
  <si>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</si>
  <si>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</si>
  <si>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</si>
  <si>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</si>
  <si>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</si>
  <si>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</si>
  <si>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</si>
  <si>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</si>
  <si>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</si>
  <si>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</si>
  <si>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</si>
  <si>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</si>
  <si>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</si>
  <si>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</si>
  <si>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</si>
  <si>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</si>
  <si>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</si>
  <si>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</si>
  <si>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</si>
  <si>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</si>
  <si>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</si>
  <si>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</si>
  <si>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</si>
  <si>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</si>
  <si>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</si>
  <si>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</si>
  <si>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</si>
  <si>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</si>
  <si>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</si>
  <si>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</si>
  <si>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</si>
  <si>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</si>
  <si>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</si>
  <si>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</si>
  <si>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</si>
  <si>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</si>
  <si>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</si>
  <si>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</si>
  <si>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</si>
  <si>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</si>
  <si>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</si>
  <si>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</si>
  <si>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</si>
  <si>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</si>
  <si>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</si>
  <si>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</si>
  <si>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</si>
  <si>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</si>
  <si>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</si>
  <si>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</si>
  <si>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</si>
  <si>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</si>
  <si>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</si>
  <si>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</si>
  <si>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</si>
  <si>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</si>
  <si>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</si>
  <si>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</si>
  <si>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</si>
  <si>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</si>
  <si>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</si>
  <si>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</si>
  <si>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</si>
  <si>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</si>
  <si>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</si>
  <si>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</si>
  <si>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</si>
  <si>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</si>
  <si>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</si>
  <si>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</si>
  <si>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</si>
  <si>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</si>
  <si>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</si>
  <si>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</si>
  <si>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</si>
  <si>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</si>
  <si>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</si>
  <si>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</si>
  <si>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</si>
  <si>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</si>
  <si>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</si>
  <si>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</si>
  <si>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</si>
  <si>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</si>
  <si>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</si>
  <si>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</si>
  <si>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</si>
  <si>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</si>
  <si>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</si>
  <si>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</si>
  <si>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</si>
  <si>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</si>
  <si>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</si>
  <si>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</si>
  <si>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</si>
  <si>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</si>
  <si>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</si>
  <si>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</si>
  <si>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</si>
  <si>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</si>
  <si>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</si>
  <si>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</si>
  <si>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</si>
  <si>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</si>
  <si>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</si>
  <si>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</si>
  <si>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</si>
  <si>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</si>
  <si>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</si>
  <si>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</si>
  <si>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</si>
  <si>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</si>
  <si>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</si>
  <si>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</si>
  <si>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</si>
  <si>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</si>
  <si>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</si>
  <si>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</si>
  <si>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</si>
  <si>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</si>
  <si>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</si>
  <si>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</si>
  <si>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</si>
  <si>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</si>
  <si>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</si>
  <si>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</si>
  <si>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</si>
  <si>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</si>
  <si>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</si>
  <si>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</si>
  <si>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</si>
  <si>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</si>
  <si>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</si>
  <si>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</si>
  <si>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</si>
  <si>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</si>
  <si>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</si>
  <si>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</si>
  <si>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</si>
  <si>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</si>
  <si>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</si>
  <si>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</si>
  <si>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</si>
  <si>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</si>
  <si>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</si>
  <si>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</si>
  <si>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</si>
  <si>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</si>
  <si>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</si>
  <si>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</si>
  <si>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</si>
  <si>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</si>
  <si>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</si>
  <si>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</si>
  <si>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</si>
  <si>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</si>
  <si>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</si>
  <si>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</si>
  <si>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</si>
  <si>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</si>
  <si>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</si>
  <si>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</si>
  <si>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</si>
  <si>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</si>
  <si>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</si>
  <si>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</si>
  <si>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</si>
  <si>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</si>
  <si>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</si>
  <si>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</si>
  <si>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</si>
  <si>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</si>
  <si>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</si>
  <si>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</si>
  <si>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</si>
  <si>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</si>
  <si>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</si>
  <si>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</si>
  <si>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</si>
  <si>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</si>
  <si>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</si>
  <si>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</si>
  <si>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</si>
  <si>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</si>
  <si>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</si>
  <si>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</si>
  <si>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</si>
  <si>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</si>
  <si>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</si>
  <si>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</si>
  <si>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</si>
  <si>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</si>
  <si>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</si>
  <si>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</si>
  <si>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</si>
  <si>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</si>
  <si>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</si>
  <si>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</si>
  <si>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</si>
  <si>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</si>
  <si>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</si>
  <si>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</si>
  <si>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</si>
  <si>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</si>
  <si>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</si>
  <si>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</si>
  <si>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</si>
  <si>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</si>
  <si>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</si>
  <si>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</si>
  <si>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</si>
  <si>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</si>
  <si>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</si>
  <si>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</si>
  <si>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</si>
  <si>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</si>
  <si>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</si>
  <si>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</si>
  <si>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</si>
  <si>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</si>
  <si>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</si>
  <si>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</si>
  <si>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</si>
  <si>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</si>
  <si>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</si>
  <si>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</si>
  <si>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</si>
  <si>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</si>
  <si>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</si>
  <si>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</si>
  <si>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</si>
  <si>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</si>
  <si>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</si>
  <si>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</si>
  <si>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</si>
  <si>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</si>
  <si>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</si>
  <si>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</si>
  <si>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</si>
  <si>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</si>
  <si>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</si>
  <si>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</si>
  <si>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</si>
  <si>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</si>
  <si>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</si>
  <si>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</si>
  <si>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</si>
  <si>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</si>
  <si>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</si>
  <si>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</si>
  <si>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</si>
  <si>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</si>
  <si>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</si>
  <si>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</si>
  <si>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</si>
  <si>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</si>
  <si>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</si>
  <si>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</si>
  <si>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</si>
  <si>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</si>
  <si>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</si>
  <si>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</si>
  <si>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</si>
  <si>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</si>
  <si>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</si>
  <si>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</si>
  <si>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</si>
  <si>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</si>
  <si>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</si>
  <si>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</si>
  <si>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</si>
  <si>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</si>
  <si>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</si>
  <si>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</si>
  <si>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</si>
  <si>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</si>
  <si>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</si>
  <si>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</si>
  <si>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</si>
  <si>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</si>
  <si>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</si>
  <si>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</si>
  <si>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</si>
  <si>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</si>
  <si>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</si>
  <si>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</si>
  <si>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</si>
  <si>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</si>
  <si>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</si>
  <si>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</si>
  <si>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</si>
  <si>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</si>
  <si>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</si>
  <si>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</si>
  <si>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</si>
  <si>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</si>
  <si>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</si>
  <si>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</si>
  <si>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</si>
  <si>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</si>
  <si>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</si>
  <si>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</si>
  <si>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</si>
  <si>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</si>
  <si>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</si>
  <si>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</si>
  <si>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</si>
  <si>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</si>
  <si>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</si>
  <si>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</si>
  <si>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</si>
  <si>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</si>
  <si>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</si>
  <si>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</si>
  <si>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</si>
  <si>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</si>
  <si>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</si>
  <si>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</si>
  <si>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</si>
  <si>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</si>
  <si>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</si>
  <si>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</si>
  <si>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</si>
  <si>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</si>
  <si>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</si>
  <si>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</si>
  <si>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</si>
  <si>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</si>
  <si>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</si>
  <si>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</si>
  <si>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</si>
  <si>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</si>
  <si>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</si>
  <si>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</si>
  <si>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</si>
  <si>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</si>
  <si>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</si>
  <si>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</si>
  <si>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</si>
  <si>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</si>
  <si>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</si>
  <si>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</si>
  <si>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</si>
  <si>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</si>
  <si>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</si>
  <si>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</si>
  <si>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</si>
  <si>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</si>
  <si>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</si>
  <si>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</si>
  <si>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</si>
  <si>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</si>
  <si>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</si>
  <si>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</si>
  <si>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</si>
  <si>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</si>
  <si>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</si>
  <si>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</si>
  <si>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</si>
  <si>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</si>
  <si>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</si>
  <si>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</si>
  <si>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</si>
  <si>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</si>
  <si>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</si>
  <si>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</si>
  <si>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</si>
  <si>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</si>
  <si>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</si>
  <si>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</si>
  <si>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</si>
  <si>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</si>
  <si>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</si>
  <si>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</si>
  <si>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</si>
  <si>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</si>
  <si>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</si>
  <si>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</si>
  <si>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</si>
  <si>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</si>
  <si>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</si>
  <si>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</si>
  <si>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</si>
  <si>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</si>
  <si>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</si>
  <si>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</si>
  <si>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</si>
  <si>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</si>
  <si>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</si>
  <si>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</si>
  <si>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</si>
  <si>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</si>
  <si>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</si>
  <si>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</si>
  <si>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</si>
  <si>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</si>
  <si>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</si>
  <si>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</si>
  <si>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</si>
  <si>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</si>
  <si>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</si>
  <si>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</si>
  <si>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</si>
  <si>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</si>
  <si>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</si>
  <si>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</si>
  <si>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</si>
  <si>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</si>
  <si>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</si>
  <si>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</si>
  <si>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</si>
  <si>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</si>
  <si>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</si>
  <si>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</si>
  <si>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</si>
  <si>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</si>
  <si>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</si>
  <si>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</si>
  <si>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</si>
  <si>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</si>
  <si>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</si>
  <si>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</si>
  <si>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</si>
  <si>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</si>
  <si>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</si>
  <si>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</si>
  <si>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</si>
  <si>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</si>
  <si>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</si>
  <si>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</si>
  <si>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</si>
  <si>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</si>
  <si>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</si>
  <si>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</si>
  <si>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</si>
  <si>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</si>
  <si>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</si>
  <si>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</si>
  <si>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</si>
  <si>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</si>
  <si>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</si>
  <si>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</si>
  <si>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</si>
  <si>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</si>
  <si>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</si>
  <si>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</si>
  <si>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</si>
  <si>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</si>
  <si>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</si>
  <si>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</si>
  <si>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</si>
  <si>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</si>
  <si>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</si>
  <si>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</si>
  <si>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</si>
  <si>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</si>
  <si>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</si>
  <si>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</si>
  <si>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</si>
  <si>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</si>
  <si>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</si>
  <si>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</si>
  <si>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</si>
  <si>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</si>
  <si>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</si>
  <si>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</si>
  <si>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</si>
  <si>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</si>
  <si>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</si>
  <si>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</si>
  <si>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</si>
  <si>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</si>
  <si>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</si>
  <si>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</si>
  <si>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</si>
  <si>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</si>
  <si>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</si>
  <si>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</si>
  <si>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</si>
  <si>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</si>
  <si>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</si>
  <si>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</si>
  <si>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</si>
  <si>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</si>
  <si>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</si>
  <si>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</si>
  <si>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</si>
  <si>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</si>
  <si>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</si>
  <si>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</si>
  <si>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</si>
  <si>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</si>
  <si>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</si>
  <si>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</si>
  <si>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</si>
  <si>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</si>
  <si>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</si>
  <si>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</si>
  <si>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</si>
  <si>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</si>
  <si>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</si>
  <si>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</si>
  <si>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</si>
  <si>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</si>
  <si>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</si>
  <si>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</si>
  <si>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</si>
  <si>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</si>
  <si>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</si>
  <si>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</si>
  <si>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</si>
  <si>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</si>
  <si>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</si>
  <si>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</si>
  <si>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</si>
  <si>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</si>
  <si>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</si>
  <si>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</si>
  <si>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</si>
  <si>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</si>
  <si>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</si>
  <si>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</si>
  <si>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</si>
  <si>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</si>
  <si>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</si>
  <si>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</si>
  <si>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</si>
  <si>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</si>
  <si>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</si>
  <si>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</si>
  <si>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</si>
  <si>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</si>
  <si>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</si>
  <si>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</si>
  <si>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</si>
  <si>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</si>
  <si>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</si>
  <si>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</si>
  <si>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</si>
  <si>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</si>
  <si>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</si>
  <si>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</si>
  <si>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</si>
  <si>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</si>
  <si>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</si>
  <si>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</si>
  <si>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</si>
  <si>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</si>
  <si>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</si>
  <si>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</si>
  <si>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</si>
  <si>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</si>
  <si>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</si>
  <si>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</si>
  <si>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</si>
  <si>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</si>
  <si>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</si>
  <si>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</si>
  <si>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</si>
  <si>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</si>
  <si>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</si>
  <si>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</si>
  <si>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</si>
  <si>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</si>
  <si>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</si>
  <si>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</si>
  <si>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</si>
  <si>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</si>
  <si>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</si>
  <si>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</si>
  <si>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</si>
  <si>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</si>
  <si>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</si>
  <si>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</si>
  <si>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</si>
  <si>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</si>
  <si>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</si>
  <si>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</si>
  <si>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</si>
  <si>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</si>
  <si>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</si>
  <si>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</si>
  <si>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</si>
  <si>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</si>
  <si>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</si>
  <si>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</si>
  <si>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</si>
  <si>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</si>
  <si>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</si>
  <si>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</si>
  <si>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</si>
  <si>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</si>
  <si>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</si>
  <si>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</si>
  <si>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</si>
  <si>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</si>
  <si>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</si>
  <si>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</si>
  <si>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</si>
  <si>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</si>
  <si>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</si>
  <si>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</si>
  <si>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</si>
  <si>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</si>
  <si>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</si>
  <si>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</si>
  <si>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</si>
  <si>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</si>
  <si>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</si>
  <si>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</si>
  <si>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</si>
  <si>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</si>
  <si>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</si>
  <si>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</si>
  <si>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</si>
  <si>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</si>
  <si>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</si>
  <si>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</si>
  <si>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</si>
  <si>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</si>
  <si>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</si>
  <si>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</si>
  <si>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</si>
  <si>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</si>
  <si>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</si>
  <si>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</si>
  <si>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</si>
  <si>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</si>
  <si>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</si>
  <si>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</si>
  <si>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</si>
  <si>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</si>
  <si>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</si>
  <si>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</si>
  <si>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</si>
  <si>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</si>
  <si>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</si>
  <si>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</si>
  <si>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</si>
  <si>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</si>
  <si>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</si>
  <si>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</si>
  <si>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</si>
  <si>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</si>
  <si>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</si>
  <si>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</si>
  <si>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</si>
  <si>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</si>
  <si>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</si>
  <si>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</si>
  <si>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</si>
  <si>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</si>
  <si>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</si>
  <si>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</si>
  <si>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</si>
  <si>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</si>
  <si>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</si>
  <si>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</si>
  <si>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</si>
  <si>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</si>
  <si>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</si>
  <si>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</si>
  <si>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</si>
  <si>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</si>
  <si>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</si>
  <si>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</si>
  <si>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</si>
  <si>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</si>
  <si>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</si>
  <si>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</si>
  <si>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</si>
  <si>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</si>
  <si>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</si>
  <si>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</si>
  <si>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</si>
  <si>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</si>
  <si>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</si>
  <si>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</si>
  <si>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</si>
  <si>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</si>
  <si>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</si>
  <si>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</si>
  <si>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</si>
  <si>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</si>
  <si>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</si>
  <si>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</si>
  <si>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</si>
  <si>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</si>
  <si>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</si>
  <si>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</si>
  <si>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</si>
  <si>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</si>
  <si>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</si>
  <si>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</si>
  <si>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</si>
  <si>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</si>
  <si>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</si>
  <si>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</si>
  <si>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</si>
  <si>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</si>
  <si>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</si>
  <si>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</si>
  <si>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</si>
  <si>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</si>
  <si>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</si>
  <si>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</si>
  <si>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</si>
  <si>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</si>
  <si>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</si>
  <si>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</si>
  <si>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</si>
  <si>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</si>
  <si>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</si>
  <si>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</si>
  <si>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</si>
  <si>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</si>
  <si>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</si>
  <si>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</si>
  <si>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</si>
  <si>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</si>
  <si>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</si>
  <si>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</si>
  <si>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</si>
  <si>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</si>
  <si>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</si>
  <si>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</si>
  <si>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</si>
  <si>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</si>
  <si>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</si>
  <si>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</si>
  <si>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</si>
  <si>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</si>
  <si>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</si>
  <si>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</si>
  <si>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</si>
  <si>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</si>
  <si>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</si>
  <si>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</si>
  <si>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</si>
  <si>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</si>
  <si>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</si>
  <si>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</si>
  <si>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</si>
  <si>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</si>
  <si>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</si>
  <si>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</si>
  <si>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</si>
  <si>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</si>
  <si>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</si>
  <si>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</si>
  <si>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</si>
  <si>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</si>
  <si>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</si>
  <si>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</si>
  <si>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</si>
  <si>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</si>
  <si>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</si>
  <si>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</si>
  <si>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</si>
  <si>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</si>
  <si>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</si>
  <si>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</si>
  <si>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</si>
  <si>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</si>
  <si>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</si>
  <si>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</si>
  <si>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</si>
  <si>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</si>
  <si>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</si>
  <si>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</si>
  <si>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</si>
  <si>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</si>
  <si>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</si>
  <si>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</si>
  <si>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</si>
  <si>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</si>
  <si>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</si>
  <si>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</si>
  <si>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</si>
  <si>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</si>
  <si>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</si>
  <si>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</si>
  <si>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</si>
  <si>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</si>
  <si>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</si>
  <si>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</si>
  <si>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</si>
  <si>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</si>
  <si>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</si>
  <si>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</si>
  <si>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</si>
  <si>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</si>
  <si>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</si>
  <si>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</si>
  <si>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</si>
  <si>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</si>
  <si>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</si>
  <si>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</si>
  <si>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</si>
  <si>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</si>
  <si>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</si>
  <si>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</si>
  <si>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</si>
  <si>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</si>
  <si>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</si>
  <si>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</si>
  <si>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</si>
  <si>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</si>
  <si>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</si>
  <si>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</si>
  <si>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</si>
  <si>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</si>
  <si>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</si>
  <si>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</si>
  <si>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</si>
  <si>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</si>
  <si>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</si>
  <si>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</si>
  <si>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</si>
  <si>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</si>
  <si>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</si>
  <si>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</si>
  <si>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</si>
  <si>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</si>
  <si>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</si>
  <si>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</si>
  <si>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</si>
  <si>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</si>
  <si>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</si>
  <si>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</si>
  <si>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</si>
  <si>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</si>
  <si>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</si>
  <si>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</si>
  <si>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</si>
  <si>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</si>
  <si>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</si>
  <si>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</si>
  <si>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</si>
  <si>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</si>
  <si>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</si>
  <si>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</si>
  <si>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</si>
  <si>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</si>
  <si>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</si>
  <si>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</si>
  <si>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</si>
  <si>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</si>
  <si>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</si>
  <si>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</si>
  <si>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</si>
  <si>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</si>
  <si>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</si>
  <si>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</si>
  <si>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</si>
  <si>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</si>
  <si>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</si>
  <si>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</si>
  <si>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</si>
  <si>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</si>
  <si>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</si>
  <si>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</si>
  <si>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</si>
  <si>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</si>
  <si>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</si>
  <si>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</si>
  <si>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</si>
  <si>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</si>
  <si>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</si>
  <si>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</si>
  <si>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</si>
  <si>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</si>
  <si>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</si>
  <si>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</si>
  <si>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</si>
  <si>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</si>
  <si>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</si>
  <si>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</si>
  <si>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</si>
  <si>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</si>
  <si>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</si>
  <si>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</si>
  <si>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</si>
  <si>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</si>
  <si>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</si>
  <si>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</si>
  <si>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</si>
  <si>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</si>
  <si>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</si>
  <si>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</si>
  <si>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</si>
  <si>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</si>
  <si>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</si>
  <si>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</si>
  <si>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</si>
  <si>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</si>
  <si>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</si>
  <si>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</si>
  <si>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</si>
  <si>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</si>
  <si>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</si>
  <si>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</si>
  <si>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</si>
  <si>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</si>
  <si>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</si>
  <si>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</si>
  <si>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</si>
  <si>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</si>
  <si>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</si>
  <si>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</si>
  <si>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</si>
  <si>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</si>
  <si>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</si>
  <si>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</si>
  <si>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</si>
  <si>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</si>
  <si>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</si>
  <si>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</si>
  <si>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</si>
  <si>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</si>
  <si>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</si>
  <si>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</si>
  <si>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</si>
  <si>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</si>
  <si>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</si>
  <si>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</si>
  <si>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</si>
  <si>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</si>
  <si>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</si>
  <si>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</si>
  <si>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</si>
  <si>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</si>
  <si>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</si>
  <si>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</si>
  <si>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</si>
  <si>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</si>
  <si>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</si>
  <si>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</si>
  <si>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</si>
  <si>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</si>
  <si>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</si>
  <si>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</si>
  <si>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</si>
  <si>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</si>
  <si>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</si>
  <si>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</si>
  <si>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</si>
  <si>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</si>
  <si>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</si>
  <si>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</si>
  <si>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</si>
  <si>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</si>
  <si>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</si>
  <si>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</si>
  <si>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</si>
  <si>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</si>
  <si>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</si>
  <si>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</si>
  <si>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</si>
  <si>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</si>
  <si>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</si>
  <si>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</si>
  <si>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</si>
  <si>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</si>
  <si>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</si>
  <si>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</si>
  <si>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</si>
  <si>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</si>
  <si>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</si>
  <si>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</si>
  <si>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</si>
  <si>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</si>
  <si>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</si>
  <si>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</si>
  <si>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</si>
  <si>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</si>
  <si>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</si>
  <si>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</si>
  <si>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</si>
  <si>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</si>
  <si>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</si>
  <si>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</si>
  <si>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</si>
  <si>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</si>
  <si>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</si>
  <si>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</si>
  <si>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</si>
  <si>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</si>
  <si>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</si>
  <si>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</si>
  <si>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</si>
  <si>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</si>
  <si>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</si>
  <si>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</si>
  <si>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</si>
  <si>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</si>
  <si>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</si>
  <si>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</si>
  <si>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</si>
  <si>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</si>
  <si>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</si>
  <si>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</si>
  <si>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</si>
  <si>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</si>
  <si>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</si>
  <si>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</si>
  <si>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</si>
  <si>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</si>
  <si>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</si>
  <si>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</si>
  <si>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</si>
  <si>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</si>
  <si>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</si>
  <si>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</si>
  <si>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</si>
  <si>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</si>
  <si>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</si>
  <si>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</si>
  <si>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</si>
  <si>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</si>
  <si>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</si>
  <si>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</si>
  <si>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</si>
  <si>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</si>
  <si>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</si>
  <si>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</si>
  <si>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</si>
  <si>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</si>
  <si>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</si>
  <si>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</si>
  <si>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</si>
  <si>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</si>
  <si>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</si>
  <si>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</si>
  <si>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</si>
  <si>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</si>
  <si>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</si>
  <si>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</si>
  <si>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</si>
  <si>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</si>
  <si>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</si>
  <si>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</si>
  <si>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</si>
  <si>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</si>
  <si>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</si>
  <si>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</si>
  <si>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</si>
  <si>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</si>
  <si>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</si>
  <si>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</si>
  <si>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</si>
  <si>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</si>
  <si>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</si>
  <si>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</si>
  <si>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</si>
  <si>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</si>
  <si>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</si>
  <si>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</si>
  <si>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</si>
  <si>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</si>
  <si>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</si>
  <si>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</si>
  <si>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</si>
  <si>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</si>
  <si>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</si>
  <si>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</si>
  <si>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</si>
  <si>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</si>
  <si>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</si>
  <si>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</si>
  <si>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</si>
  <si>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</si>
  <si>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</si>
  <si>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</si>
  <si>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</si>
  <si>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</si>
  <si>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</si>
  <si>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</si>
  <si>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</si>
  <si>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</si>
  <si>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</si>
  <si>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</si>
  <si>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</si>
  <si>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</si>
  <si>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</si>
  <si>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</si>
  <si>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</si>
  <si>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</si>
  <si>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</si>
  <si>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</si>
  <si>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</si>
  <si>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</si>
  <si>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</si>
  <si>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</si>
  <si>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</si>
  <si>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</si>
  <si>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</si>
  <si>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</si>
  <si>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</si>
  <si>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</si>
  <si>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</si>
  <si>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</si>
  <si>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</si>
  <si>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</si>
  <si>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</si>
  <si>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</si>
  <si>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</si>
  <si>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</si>
  <si>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</si>
  <si>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</si>
  <si>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</si>
  <si>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</si>
  <si>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</si>
  <si>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</si>
  <si>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</si>
  <si>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</si>
  <si>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</si>
  <si>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</si>
  <si>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</si>
  <si>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</si>
  <si>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</si>
  <si>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</si>
  <si>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</si>
  <si>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</si>
  <si>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</si>
  <si>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</si>
  <si>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</si>
  <si>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</si>
  <si>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</si>
  <si>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</si>
  <si>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</si>
  <si>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</si>
  <si>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</si>
  <si>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</si>
  <si>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</si>
  <si>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</si>
  <si>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</si>
  <si>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</si>
  <si>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</si>
  <si>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</si>
  <si>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</si>
  <si>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</si>
  <si>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</si>
  <si>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</si>
  <si>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</si>
  <si>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</si>
  <si>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</si>
  <si>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</si>
  <si>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</si>
  <si>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</si>
  <si>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</si>
  <si>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</si>
  <si>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</si>
  <si>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</si>
  <si>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</si>
  <si>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</si>
  <si>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</si>
  <si>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</si>
  <si>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</si>
  <si>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</si>
  <si>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</si>
  <si>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</si>
  <si>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</si>
  <si>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</si>
  <si>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</si>
  <si>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</si>
  <si>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</si>
  <si>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</si>
  <si>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</si>
  <si>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</si>
  <si>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</si>
  <si>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</si>
  <si>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</si>
  <si>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</si>
  <si>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</si>
  <si>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</si>
  <si>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</si>
  <si>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</si>
  <si>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</si>
  <si>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</si>
  <si>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</si>
  <si>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</si>
  <si>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</si>
  <si>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</si>
  <si>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</si>
  <si>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</si>
  <si>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</si>
  <si>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</si>
  <si>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</si>
  <si>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</si>
  <si>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</si>
  <si>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</si>
  <si>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</si>
  <si>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</si>
  <si>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</si>
  <si>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</si>
  <si>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</si>
  <si>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</si>
  <si>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</si>
  <si>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</si>
  <si>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</si>
  <si>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</si>
  <si>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</si>
  <si>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</si>
  <si>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</si>
  <si>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</si>
  <si>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</si>
  <si>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</si>
  <si>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</si>
  <si>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</si>
  <si>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</si>
  <si>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</si>
  <si>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</si>
  <si>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</si>
  <si>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</si>
  <si>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</si>
  <si>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</si>
  <si>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</si>
  <si>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</si>
  <si>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</si>
  <si>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</si>
  <si>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</si>
  <si>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</si>
  <si>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</si>
  <si>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</si>
  <si>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</si>
  <si>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</si>
  <si>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</si>
  <si>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</si>
  <si>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</si>
  <si>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</si>
  <si>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</si>
  <si>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</si>
  <si>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</si>
  <si>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</si>
  <si>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</si>
  <si>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</si>
  <si>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</si>
  <si>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</si>
  <si>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</si>
  <si>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</si>
  <si>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</si>
  <si>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</si>
  <si>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</si>
  <si>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</si>
  <si>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</si>
  <si>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</si>
  <si>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</si>
  <si>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</si>
  <si>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</si>
  <si>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</si>
  <si>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</si>
  <si>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</si>
  <si>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</si>
  <si>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</si>
  <si>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</si>
  <si>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</si>
  <si>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</si>
  <si>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</si>
  <si>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</si>
  <si>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</si>
  <si>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</si>
  <si>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</si>
  <si>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</si>
  <si>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</si>
  <si>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</si>
  <si>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</si>
  <si>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</si>
  <si>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</si>
  <si>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</si>
  <si>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</si>
  <si>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</si>
  <si>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</si>
  <si>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</si>
  <si>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</si>
  <si>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</si>
  <si>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</si>
  <si>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</si>
  <si>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</si>
  <si>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</si>
  <si>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</si>
  <si>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</si>
  <si>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</si>
  <si>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</si>
  <si>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</si>
  <si>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</si>
  <si>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</si>
  <si>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</si>
  <si>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</si>
  <si>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</si>
  <si>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</si>
  <si>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</si>
  <si>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</si>
  <si>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</si>
  <si>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</si>
  <si>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</si>
  <si>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</si>
  <si>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</si>
  <si>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</si>
  <si>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</si>
  <si>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</si>
  <si>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</si>
  <si>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</si>
  <si>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</si>
  <si>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</si>
  <si>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</si>
  <si>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</si>
  <si>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</si>
  <si>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</si>
  <si>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</si>
  <si>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</si>
  <si>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</si>
  <si>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</si>
  <si>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</si>
  <si>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</si>
  <si>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</si>
  <si>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</si>
  <si>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</si>
  <si>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</si>
  <si>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</si>
  <si>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</si>
  <si>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</si>
  <si>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</si>
  <si>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</si>
  <si>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</si>
  <si>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</si>
  <si>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</si>
  <si>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</si>
  <si>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</si>
  <si>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</si>
  <si>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</si>
  <si>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</si>
  <si>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</si>
  <si>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</si>
  <si>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</si>
  <si>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</si>
  <si>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</si>
  <si>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</si>
  <si>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</si>
  <si>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</si>
  <si>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</si>
  <si>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</si>
  <si>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</si>
  <si>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</si>
  <si>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</si>
  <si>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</si>
  <si>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</si>
  <si>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</si>
  <si>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</si>
  <si>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</si>
  <si>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</si>
  <si>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</si>
  <si>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</si>
  <si>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</si>
  <si>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</si>
  <si>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</si>
  <si>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</si>
  <si>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</si>
  <si>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</si>
  <si>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</si>
  <si>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</si>
  <si>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</si>
  <si>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</si>
  <si>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</si>
  <si>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</si>
  <si>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</si>
  <si>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</si>
  <si>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</si>
  <si>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</si>
  <si>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</si>
  <si>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</si>
  <si>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</si>
  <si>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</si>
  <si>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</si>
  <si>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</si>
  <si>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</si>
  <si>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</si>
  <si>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</si>
  <si>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</si>
  <si>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</si>
  <si>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</si>
  <si>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</si>
  <si>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</si>
  <si>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</si>
  <si>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</si>
  <si>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</si>
  <si>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</si>
  <si>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</si>
  <si>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</si>
  <si>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</si>
  <si>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</si>
  <si>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</si>
  <si>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</si>
  <si>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</si>
  <si>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</si>
  <si>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</si>
  <si>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</si>
  <si>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</si>
  <si>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</si>
  <si>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</si>
  <si>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</si>
  <si>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</si>
  <si>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</si>
  <si>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</si>
  <si>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</si>
  <si>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</si>
  <si>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</si>
  <si>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</si>
  <si>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</si>
  <si>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</si>
  <si>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</si>
  <si>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</si>
  <si>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</si>
  <si>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</si>
  <si>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</si>
  <si>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</si>
  <si>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</si>
  <si>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</si>
  <si>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</si>
  <si>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</si>
  <si>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</si>
  <si>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</si>
  <si>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</si>
  <si>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</si>
  <si>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</si>
  <si>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</si>
  <si>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</si>
  <si>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</si>
  <si>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</si>
  <si>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</si>
  <si>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</si>
  <si>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</si>
  <si>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</si>
  <si>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</si>
  <si>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</si>
  <si>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</si>
  <si>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</si>
  <si>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</si>
  <si>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</si>
  <si>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</si>
  <si>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</si>
  <si>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</si>
  <si>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</si>
  <si>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</si>
  <si>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</si>
  <si>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</si>
  <si>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</si>
  <si>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</si>
  <si>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</si>
  <si>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</si>
  <si>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</si>
  <si>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</si>
  <si>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</si>
  <si>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</si>
  <si>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</si>
  <si>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</si>
  <si>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</si>
  <si>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</si>
  <si>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</si>
  <si>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</si>
  <si>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</si>
  <si>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</si>
  <si>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</si>
  <si>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</si>
  <si>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</si>
  <si>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</si>
  <si>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</si>
  <si>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</si>
  <si>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</si>
  <si>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</si>
  <si>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</si>
  <si>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</si>
  <si>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</si>
  <si>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</si>
  <si>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</si>
  <si>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</si>
  <si>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</si>
  <si>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</si>
  <si>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</si>
  <si>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</si>
  <si>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</si>
  <si>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</si>
  <si>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</si>
  <si>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</si>
  <si>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</si>
  <si>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</si>
  <si>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</si>
  <si>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</si>
  <si>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</si>
  <si>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</si>
  <si>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</si>
  <si>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</si>
  <si>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</si>
  <si>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</si>
  <si>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</si>
  <si>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</si>
  <si>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</si>
  <si>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</si>
  <si>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</si>
  <si>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</si>
  <si>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</si>
  <si>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</si>
  <si>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</si>
  <si>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</si>
  <si>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</si>
  <si>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</si>
  <si>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</si>
  <si>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</si>
  <si>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</si>
  <si>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</si>
  <si>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</si>
  <si>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</si>
  <si>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</si>
  <si>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</si>
  <si>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</si>
  <si>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</si>
  <si>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</si>
  <si>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</si>
  <si>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</si>
  <si>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</si>
  <si>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</si>
  <si>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</si>
  <si>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</si>
  <si>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</si>
  <si>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</si>
  <si>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</si>
  <si>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</si>
  <si>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</si>
  <si>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</si>
  <si>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</si>
  <si>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</si>
  <si>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</si>
  <si>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</si>
  <si>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</si>
  <si>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</si>
  <si>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</si>
  <si>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</si>
  <si>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</si>
  <si>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</si>
  <si>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</si>
  <si>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</si>
  <si>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</si>
  <si>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</si>
  <si>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</si>
  <si>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</si>
  <si>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</si>
  <si>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</si>
  <si>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</si>
  <si>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</si>
  <si>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</si>
  <si>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</si>
  <si>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</si>
  <si>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</si>
  <si>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</si>
  <si>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</si>
  <si>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</si>
  <si>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</si>
  <si>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</si>
  <si>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</si>
  <si>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</si>
  <si>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</si>
  <si>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</si>
  <si>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</si>
  <si>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</si>
  <si>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</si>
  <si>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</si>
  <si>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</si>
  <si>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</si>
  <si>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</si>
  <si>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</si>
  <si>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</si>
  <si>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</si>
  <si>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</si>
  <si>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</si>
  <si>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</si>
  <si>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</si>
  <si>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</si>
  <si>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</si>
  <si>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</si>
  <si>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</si>
  <si>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</si>
  <si>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</si>
  <si>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</si>
  <si>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</si>
  <si>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</si>
  <si>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</si>
  <si>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</si>
  <si>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</si>
  <si>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</si>
  <si>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</si>
  <si>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</si>
  <si>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</si>
  <si>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</si>
  <si>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</si>
  <si>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</si>
  <si>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</si>
  <si>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</si>
  <si>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</si>
  <si>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</si>
  <si>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</si>
  <si>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</si>
  <si>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</si>
  <si>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</si>
  <si>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</si>
  <si>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</si>
  <si>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</si>
  <si>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</si>
  <si>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</si>
  <si>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</si>
  <si>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</si>
  <si>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</si>
  <si>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</si>
  <si>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</si>
  <si>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</si>
  <si>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</si>
  <si>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</si>
  <si>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</si>
  <si>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</si>
  <si>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</si>
  <si>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</si>
  <si>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</si>
  <si>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</si>
  <si>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</si>
  <si>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</si>
  <si>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</si>
  <si>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</si>
  <si>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</si>
  <si>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</si>
  <si>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</si>
  <si>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</si>
  <si>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</si>
  <si>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</si>
  <si>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</si>
  <si>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</si>
  <si>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</si>
  <si>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</si>
  <si>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</si>
  <si>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</si>
  <si>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</si>
  <si>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</si>
  <si>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</si>
  <si>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</si>
  <si>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</si>
  <si>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</si>
  <si>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</si>
  <si>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</si>
  <si>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</si>
  <si>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</si>
  <si>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</si>
  <si>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</si>
  <si>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</si>
  <si>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</si>
  <si>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</si>
  <si>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</si>
  <si>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</si>
  <si>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</si>
  <si>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</si>
  <si>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</si>
  <si>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</si>
  <si>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</si>
  <si>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</si>
  <si>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</si>
  <si>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</si>
  <si>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</si>
  <si>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</si>
  <si>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</si>
  <si>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</si>
  <si>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</si>
  <si>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</si>
  <si>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</si>
  <si>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</si>
  <si>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</si>
  <si>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</si>
  <si>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</si>
  <si>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</si>
  <si>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</si>
  <si>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</si>
  <si>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</si>
  <si>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</si>
  <si>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</si>
  <si>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</si>
  <si>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</si>
  <si>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</si>
  <si>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</si>
  <si>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</si>
  <si>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</si>
  <si>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</si>
  <si>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</si>
  <si>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</si>
  <si>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</si>
  <si>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</si>
  <si>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</si>
  <si>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</si>
  <si>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</si>
  <si>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</si>
  <si>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</si>
  <si>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</si>
  <si>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</si>
  <si>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</si>
  <si>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</si>
  <si>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</si>
  <si>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</si>
  <si>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</si>
  <si>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</si>
  <si>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</si>
  <si>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</si>
  <si>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</si>
  <si>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</si>
  <si>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</si>
  <si>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</si>
  <si>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</si>
  <si>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</si>
  <si>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</si>
  <si>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</si>
  <si>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</si>
  <si>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</si>
  <si>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</si>
  <si>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</si>
  <si>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</si>
  <si>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</si>
  <si>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</si>
  <si>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</si>
  <si>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</si>
  <si>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</si>
  <si>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</si>
  <si>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</si>
  <si>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</si>
  <si>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</si>
  <si>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</si>
  <si>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</si>
  <si>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</si>
  <si>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</si>
  <si>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</si>
  <si>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</si>
  <si>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</si>
  <si>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</si>
  <si>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</si>
  <si>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</si>
  <si>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</si>
  <si>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</si>
  <si>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</si>
  <si>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</si>
  <si>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</si>
  <si>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</si>
  <si>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</si>
  <si>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</si>
  <si>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</si>
  <si>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</si>
  <si>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</si>
  <si>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</si>
  <si>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</si>
  <si>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</si>
  <si>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</si>
  <si>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</si>
  <si>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</si>
  <si>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</si>
  <si>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</si>
  <si>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</si>
  <si>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</si>
  <si>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</si>
  <si>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</si>
  <si>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</si>
  <si>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</si>
  <si>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</si>
  <si>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</si>
  <si>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</si>
  <si>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</si>
  <si>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</si>
  <si>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</si>
  <si>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</si>
  <si>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</si>
  <si>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</si>
  <si>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</si>
  <si>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</si>
  <si>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</si>
  <si>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</si>
  <si>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</si>
  <si>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</si>
  <si>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</si>
  <si>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</si>
  <si>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</si>
  <si>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</si>
  <si>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</si>
  <si>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</si>
  <si>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</si>
  <si>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</si>
  <si>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</si>
  <si>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</si>
  <si>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</si>
  <si>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</si>
  <si>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</si>
  <si>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</si>
  <si>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</si>
  <si>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</si>
  <si>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</si>
  <si>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</si>
  <si>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</si>
  <si>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</si>
  <si>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</si>
  <si>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</si>
  <si>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</si>
  <si>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</si>
  <si>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</si>
  <si>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</si>
  <si>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</si>
  <si>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</si>
  <si>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</si>
  <si>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</si>
  <si>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</si>
  <si>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</si>
  <si>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</si>
  <si>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</si>
  <si>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</si>
  <si>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</si>
  <si>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</si>
  <si>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</si>
  <si>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</si>
  <si>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</si>
  <si>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</si>
  <si>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</si>
  <si>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</si>
  <si>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</si>
  <si>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</si>
  <si>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</si>
  <si>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</si>
  <si>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</si>
  <si>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</si>
  <si>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</si>
  <si>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</si>
  <si>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</si>
  <si>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</si>
  <si>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</si>
  <si>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</si>
  <si>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</si>
  <si>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</si>
  <si>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</si>
  <si>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</si>
  <si>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</si>
  <si>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</si>
  <si>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</si>
  <si>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</si>
  <si>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</si>
  <si>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</si>
  <si>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</si>
  <si>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</si>
  <si>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</si>
  <si>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</si>
  <si>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</si>
  <si>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</si>
  <si>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</si>
  <si>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</si>
  <si>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</si>
  <si>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</si>
  <si>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</si>
  <si>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</si>
  <si>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</si>
  <si>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</si>
  <si>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</si>
  <si>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</si>
  <si>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</si>
  <si>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</si>
  <si>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</si>
  <si>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</si>
  <si>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</si>
  <si>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</si>
  <si>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</si>
  <si>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</si>
  <si>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</si>
  <si>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</si>
  <si>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</si>
  <si>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</si>
  <si>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</si>
  <si>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</si>
  <si>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</si>
  <si>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</si>
  <si>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</si>
  <si>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</si>
  <si>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</si>
  <si>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</si>
  <si>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</si>
  <si>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</si>
  <si>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</si>
  <si>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</si>
  <si>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</si>
  <si>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</si>
  <si>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</si>
  <si>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</si>
  <si>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</si>
  <si>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</si>
  <si>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</si>
  <si>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</si>
  <si>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</si>
  <si>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</si>
  <si>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</si>
  <si>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</si>
  <si>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</si>
  <si>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</si>
  <si>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</si>
  <si>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</si>
  <si>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</si>
  <si>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</si>
  <si>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</si>
  <si>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</si>
  <si>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</si>
  <si>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</si>
  <si>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</si>
  <si>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</si>
  <si>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</si>
  <si>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</si>
  <si>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</si>
  <si>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</si>
  <si>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</si>
  <si>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</si>
  <si>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</si>
  <si>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</si>
  <si>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</si>
  <si>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</si>
  <si>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</si>
  <si>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</si>
  <si>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</si>
  <si>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</si>
  <si>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</si>
  <si>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</si>
  <si>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</si>
  <si>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</si>
  <si>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</si>
  <si>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</si>
  <si>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</si>
  <si>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</si>
  <si>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</si>
  <si>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</si>
  <si>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</si>
  <si>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</si>
  <si>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</si>
  <si>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</si>
  <si>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</si>
  <si>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</si>
  <si>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</si>
  <si>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</si>
  <si>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</si>
  <si>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</si>
  <si>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</si>
  <si>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</si>
  <si>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</si>
  <si>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</si>
  <si>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</si>
  <si>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</si>
  <si>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</si>
  <si>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</si>
  <si>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</si>
  <si>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</si>
  <si>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</si>
  <si>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</si>
  <si>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</si>
  <si>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</si>
  <si>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</si>
  <si>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</si>
  <si>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</si>
  <si>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</si>
  <si>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</si>
  <si>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</si>
  <si>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</si>
  <si>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</si>
  <si>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</si>
  <si>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</si>
  <si>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</si>
  <si>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</si>
  <si>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</si>
  <si>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</si>
  <si>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</si>
  <si>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</si>
  <si>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</si>
  <si>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</si>
  <si>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</si>
  <si>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</si>
  <si>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</si>
  <si>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</si>
  <si>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</si>
  <si>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</si>
  <si>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</si>
  <si>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</si>
  <si>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</si>
  <si>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</si>
  <si>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</si>
  <si>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</si>
  <si>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</si>
  <si>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</si>
  <si>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</si>
  <si>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</si>
  <si>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</si>
  <si>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</si>
  <si>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</si>
  <si>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</si>
  <si>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</si>
  <si>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</si>
  <si>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</si>
  <si>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</si>
  <si>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</si>
  <si>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</si>
  <si>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</si>
  <si>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</si>
  <si>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</si>
  <si>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</si>
  <si>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</si>
  <si>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</si>
  <si>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</si>
  <si>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</si>
  <si>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</si>
  <si>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</si>
  <si>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</si>
  <si>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</si>
  <si>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</si>
  <si>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</si>
  <si>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</si>
  <si>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</si>
  <si>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</si>
  <si>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</si>
  <si>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</si>
  <si>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</si>
  <si>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</si>
  <si>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</si>
  <si>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</si>
  <si>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</si>
  <si>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</si>
  <si>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</si>
  <si>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</si>
  <si>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</si>
  <si>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</si>
  <si>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</si>
  <si>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</si>
  <si>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</si>
  <si>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</si>
  <si>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</si>
  <si>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</si>
  <si>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</si>
  <si>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</si>
  <si>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</si>
  <si>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</si>
  <si>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</si>
  <si>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</si>
  <si>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</si>
  <si>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</si>
  <si>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</si>
  <si>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</si>
  <si>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</si>
  <si>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</si>
  <si>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</si>
  <si>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</si>
  <si>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</si>
  <si>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</si>
  <si>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</si>
  <si>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</si>
  <si>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</si>
  <si>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</si>
  <si>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</si>
  <si>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</si>
  <si>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</si>
  <si>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</si>
  <si>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</si>
  <si>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</si>
  <si>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</si>
  <si>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</si>
  <si>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</si>
  <si>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</si>
  <si>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</si>
  <si>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</si>
  <si>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</si>
  <si>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</si>
  <si>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</si>
  <si>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</si>
  <si>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</si>
  <si>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</si>
  <si>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</si>
  <si>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</si>
  <si>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</si>
  <si>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</si>
  <si>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</si>
  <si>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</si>
  <si>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</si>
  <si>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</si>
  <si>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</si>
  <si>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</si>
  <si>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</si>
  <si>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</si>
  <si>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</si>
  <si>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</si>
  <si>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</si>
  <si>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</si>
  <si>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</si>
  <si>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</si>
  <si>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</si>
  <si>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</si>
  <si>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</si>
  <si>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</si>
  <si>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</si>
  <si>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</si>
  <si>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</si>
  <si>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</si>
  <si>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</si>
  <si>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</si>
  <si>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</si>
  <si>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</si>
  <si>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</si>
  <si>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</si>
  <si>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</si>
  <si>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</si>
  <si>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</si>
  <si>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</si>
  <si>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</si>
  <si>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</si>
  <si>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</si>
  <si>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</si>
  <si>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</si>
  <si>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</si>
  <si>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</si>
  <si>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</si>
  <si>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</si>
  <si>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</si>
  <si>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</si>
  <si>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</si>
  <si>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</si>
  <si>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</si>
  <si>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</si>
  <si>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</si>
  <si>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</si>
  <si>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</si>
  <si>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</si>
  <si>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</si>
  <si>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</si>
  <si>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</si>
  <si>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</si>
  <si>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</si>
  <si>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</si>
  <si>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</si>
  <si>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</si>
  <si>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</si>
  <si>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</si>
  <si>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</si>
  <si>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</si>
  <si>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</si>
  <si>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</si>
  <si>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</si>
  <si>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</si>
  <si>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</si>
  <si>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</si>
  <si>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</si>
  <si>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</si>
  <si>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</si>
  <si>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</si>
  <si>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</si>
  <si>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</si>
  <si>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</si>
  <si>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</si>
  <si>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</si>
  <si>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</si>
  <si>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</si>
  <si>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</si>
  <si>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</si>
  <si>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</si>
  <si>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</si>
  <si>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</si>
  <si>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</si>
  <si>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</si>
  <si>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</si>
  <si>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</si>
  <si>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</si>
  <si>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</si>
  <si>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</si>
  <si>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</si>
  <si>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</si>
  <si>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</si>
  <si>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</si>
  <si>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</si>
  <si>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</si>
  <si>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</si>
  <si>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</si>
  <si>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</si>
  <si>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</si>
  <si>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</si>
  <si>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</si>
  <si>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</si>
  <si>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</si>
  <si>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</si>
  <si>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</si>
  <si>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</si>
  <si>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</si>
  <si>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</si>
  <si>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</si>
  <si>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</si>
  <si>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</si>
  <si>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</si>
  <si>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</si>
  <si>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</si>
  <si>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</si>
  <si>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</si>
  <si>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</si>
  <si>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</si>
  <si>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</si>
  <si>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</si>
  <si>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</si>
  <si>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</si>
  <si>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</si>
  <si>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</si>
  <si>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</si>
  <si>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</si>
  <si>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</si>
  <si>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</si>
  <si>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</si>
  <si>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</si>
  <si>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</si>
  <si>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</si>
  <si>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</si>
  <si>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</si>
  <si>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</si>
  <si>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</si>
  <si>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</si>
  <si>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</si>
  <si>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</si>
  <si>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</si>
  <si>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</si>
  <si>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</si>
  <si>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</si>
  <si>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</si>
  <si>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</si>
  <si>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</si>
  <si>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</si>
  <si>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</si>
  <si>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</si>
  <si>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</si>
  <si>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</si>
  <si>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</si>
  <si>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</si>
  <si>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</si>
  <si>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</si>
  <si>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</si>
  <si>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</si>
  <si>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</si>
  <si>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</si>
  <si>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</si>
  <si>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</si>
  <si>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</si>
  <si>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</si>
  <si>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</si>
  <si>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</si>
  <si>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</si>
  <si>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</si>
  <si>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</si>
  <si>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</si>
  <si>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</si>
  <si>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</si>
  <si>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</si>
  <si>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</si>
  <si>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</si>
  <si>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</si>
  <si>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</si>
  <si>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</si>
  <si>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</si>
  <si>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</si>
  <si>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</si>
  <si>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</si>
  <si>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</si>
  <si>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</si>
  <si>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</si>
  <si>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</si>
  <si>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</si>
  <si>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</si>
  <si>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</si>
  <si>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</si>
  <si>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</si>
  <si>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</si>
  <si>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</si>
  <si>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</si>
  <si>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</si>
  <si>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</si>
  <si>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</si>
  <si>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</si>
  <si>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</si>
  <si>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</si>
  <si>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</si>
  <si>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</si>
  <si>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</si>
  <si>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</si>
  <si>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</si>
  <si>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</si>
  <si>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</si>
  <si>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</si>
  <si>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</si>
  <si>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</si>
  <si>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</si>
  <si>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</si>
  <si>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</si>
  <si>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</si>
  <si>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</si>
  <si>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</si>
  <si>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</si>
  <si>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</si>
  <si>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</si>
  <si>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</si>
  <si>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</si>
  <si>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</si>
  <si>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</si>
  <si>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</si>
  <si>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</si>
  <si>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</si>
  <si>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</si>
  <si>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</si>
  <si>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</si>
  <si>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</si>
  <si>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</si>
  <si>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</si>
  <si>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</si>
  <si>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</si>
  <si>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</si>
  <si>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</si>
  <si>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</si>
  <si>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</si>
  <si>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</si>
  <si>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</si>
  <si>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</si>
  <si>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</si>
  <si>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</si>
  <si>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</si>
  <si>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</si>
  <si>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</si>
  <si>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</si>
  <si>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</si>
  <si>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</si>
  <si>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</si>
  <si>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</si>
  <si>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</si>
  <si>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</si>
  <si>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</si>
  <si>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</si>
  <si>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</si>
  <si>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</si>
  <si>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</si>
  <si>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</si>
  <si>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</si>
  <si>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</si>
  <si>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</si>
  <si>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</si>
  <si>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</si>
  <si>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</si>
  <si>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</si>
  <si>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</si>
  <si>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</si>
  <si>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</si>
  <si>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</si>
  <si>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</si>
  <si>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</si>
  <si>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</si>
  <si>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</si>
  <si>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</si>
  <si>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</si>
  <si>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</si>
  <si>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</si>
  <si>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</si>
  <si>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</si>
  <si>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</si>
  <si>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</si>
  <si>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</si>
  <si>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</si>
  <si>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</si>
  <si>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</si>
  <si>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</si>
  <si>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</si>
  <si>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</si>
  <si>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</si>
  <si>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</si>
  <si>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</si>
  <si>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</si>
  <si>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</si>
  <si>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</si>
  <si>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</si>
  <si>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</si>
  <si>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</si>
  <si>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</si>
  <si>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</si>
  <si>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</si>
  <si>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</si>
  <si>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</si>
  <si>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</si>
  <si>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</si>
  <si>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</si>
  <si>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</si>
  <si>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</si>
  <si>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</si>
  <si>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</si>
  <si>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</si>
  <si>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</si>
  <si>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</si>
  <si>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</si>
  <si>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</si>
  <si>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</si>
  <si>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</si>
  <si>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</si>
  <si>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</si>
  <si>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</si>
  <si>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</si>
  <si>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</si>
  <si>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</si>
  <si>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</si>
  <si>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</si>
  <si>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</si>
  <si>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</si>
  <si>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</si>
  <si>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</si>
  <si>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</si>
  <si>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</si>
  <si>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</si>
  <si>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</si>
  <si>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</si>
  <si>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</si>
  <si>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</si>
  <si>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</si>
  <si>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</si>
  <si>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</si>
  <si>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</si>
  <si>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</si>
  <si>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</si>
  <si>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</si>
  <si>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</si>
  <si>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</si>
  <si>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</si>
  <si>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</si>
  <si>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</si>
  <si>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</si>
  <si>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</si>
  <si>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</si>
  <si>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</si>
  <si>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</si>
  <si>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</si>
  <si>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</si>
  <si>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</si>
  <si>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</si>
  <si>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</si>
  <si>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</si>
  <si>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</si>
  <si>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</si>
  <si>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</si>
  <si>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</si>
  <si>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</si>
  <si>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</si>
  <si>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</si>
  <si>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</si>
  <si>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</si>
  <si>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</si>
  <si>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</si>
  <si>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</si>
  <si>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</si>
  <si>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</si>
  <si>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</si>
  <si>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</si>
  <si>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</si>
  <si>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</si>
  <si>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</si>
  <si>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</si>
  <si>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</si>
  <si>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</si>
  <si>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</si>
  <si>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</si>
  <si>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</si>
  <si>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</si>
  <si>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</si>
  <si>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</si>
  <si>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</si>
  <si>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</si>
  <si>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</si>
  <si>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</si>
  <si>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</si>
  <si>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</si>
  <si>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</si>
  <si>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</si>
  <si>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</si>
  <si>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</si>
  <si>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</si>
  <si>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</si>
  <si>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</si>
  <si>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</si>
  <si>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</si>
  <si>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</si>
  <si>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</si>
  <si>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</si>
  <si>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</si>
  <si>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</si>
  <si>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</si>
  <si>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</si>
  <si>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</si>
  <si>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</si>
  <si>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</si>
  <si>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</si>
  <si>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</si>
  <si>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</si>
  <si>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</si>
  <si>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</si>
  <si>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</si>
  <si>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</si>
  <si>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</si>
  <si>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</si>
  <si>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</si>
  <si>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</si>
  <si>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</si>
  <si>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</si>
  <si>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</si>
  <si>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</si>
  <si>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</si>
  <si>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</si>
  <si>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</si>
  <si>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</si>
  <si>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</si>
  <si>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</si>
  <si>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</si>
  <si>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</si>
  <si>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</si>
  <si>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</si>
  <si>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</si>
  <si>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</si>
  <si>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</si>
  <si>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</si>
  <si>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</si>
  <si>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</si>
  <si>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</si>
  <si>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</si>
  <si>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</si>
  <si>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</si>
  <si>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</si>
  <si>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</si>
  <si>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</si>
  <si>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</si>
  <si>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</si>
  <si>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</si>
  <si>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</si>
  <si>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</si>
  <si>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</si>
  <si>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</si>
  <si>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</si>
  <si>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</si>
  <si>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</si>
  <si>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</si>
  <si>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</si>
  <si>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</si>
  <si>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</si>
  <si>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</si>
  <si>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</si>
  <si>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</si>
  <si>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</si>
  <si>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</si>
  <si>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</si>
  <si>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</si>
  <si>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</si>
  <si>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</si>
  <si>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</si>
  <si>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</si>
  <si>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</si>
  <si>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</si>
  <si>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</si>
  <si>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</si>
  <si>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</si>
  <si>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</si>
  <si>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</si>
  <si>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</si>
  <si>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</si>
  <si>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</si>
  <si>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</si>
  <si>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</si>
  <si>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</si>
  <si>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</si>
  <si>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</si>
  <si>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</si>
  <si>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</si>
  <si>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</si>
  <si>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</si>
  <si>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</si>
  <si>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</si>
  <si>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</si>
  <si>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</si>
  <si>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</si>
  <si>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</si>
  <si>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</si>
  <si>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</si>
  <si>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</si>
  <si>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</si>
  <si>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</si>
  <si>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</si>
  <si>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</si>
  <si>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</si>
  <si>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</si>
  <si>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</si>
  <si>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</si>
  <si>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</si>
  <si>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</si>
  <si>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</si>
  <si>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</si>
  <si>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</si>
  <si>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</si>
  <si>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</si>
  <si>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</si>
  <si>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</si>
  <si>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</si>
  <si>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</si>
  <si>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</si>
  <si>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</si>
  <si>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</si>
  <si>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</si>
  <si>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</si>
  <si>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</si>
  <si>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</si>
  <si>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</si>
  <si>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</si>
  <si>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</si>
  <si>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</si>
  <si>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</si>
  <si>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</si>
  <si>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</si>
  <si>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</si>
  <si>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</si>
  <si>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</si>
  <si>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</si>
  <si>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</si>
  <si>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</si>
  <si>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</si>
  <si>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</si>
  <si>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</si>
  <si>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</si>
  <si>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</si>
  <si>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</si>
  <si>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</si>
  <si>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</si>
  <si>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</si>
  <si>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</si>
  <si>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</si>
  <si>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</si>
  <si>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</si>
  <si>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</si>
  <si>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</si>
  <si>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</si>
  <si>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</si>
  <si>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</si>
  <si>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</si>
  <si>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</si>
  <si>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</si>
  <si>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</si>
  <si>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</si>
  <si>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</si>
  <si>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</si>
  <si>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</si>
  <si>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</si>
  <si>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</si>
  <si>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</si>
  <si>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</si>
  <si>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</si>
  <si>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</si>
  <si>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</si>
  <si>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</si>
  <si>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</si>
  <si>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</si>
  <si>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</si>
  <si>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</si>
  <si>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</si>
  <si>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</si>
  <si>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</si>
  <si>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</si>
  <si>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</si>
  <si>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</si>
  <si>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</si>
  <si>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</si>
  <si>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</si>
  <si>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</si>
  <si>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</si>
  <si>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</si>
  <si>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</si>
  <si>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</si>
  <si>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</si>
  <si>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</si>
  <si>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</si>
  <si>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</si>
  <si>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</si>
  <si>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</si>
  <si>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</si>
  <si>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</si>
  <si>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</si>
  <si>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</si>
  <si>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</si>
  <si>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</si>
  <si>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</si>
  <si>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</si>
  <si>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</si>
  <si>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</si>
  <si>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</si>
  <si>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</si>
  <si>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</si>
  <si>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</si>
  <si>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</si>
  <si>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</si>
  <si>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</si>
  <si>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</si>
  <si>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</si>
  <si>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</si>
  <si>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</si>
  <si>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</si>
  <si>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</si>
  <si>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</si>
  <si>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</si>
  <si>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</si>
  <si>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</si>
  <si>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</si>
  <si>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</si>
  <si>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</si>
  <si>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</si>
  <si>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</si>
  <si>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</si>
  <si>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</si>
  <si>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</si>
  <si>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</si>
  <si>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</si>
  <si>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</si>
  <si>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</si>
  <si>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</si>
  <si>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</si>
  <si>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</si>
  <si>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</si>
  <si>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</si>
  <si>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</si>
  <si>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</si>
  <si>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</si>
  <si>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</si>
  <si>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</si>
  <si>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</si>
  <si>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</si>
  <si>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</si>
  <si>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</si>
  <si>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</si>
  <si>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</si>
  <si>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</si>
  <si>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</si>
  <si>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</si>
  <si>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</si>
  <si>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</si>
  <si>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</si>
  <si>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</si>
  <si>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</si>
  <si>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</si>
  <si>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</si>
  <si>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</si>
  <si>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</si>
  <si>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</si>
  <si>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</si>
  <si>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</si>
  <si>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</si>
  <si>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</si>
  <si>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</si>
  <si>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</si>
  <si>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</si>
  <si>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</si>
  <si>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</si>
  <si>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</si>
  <si>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</si>
  <si>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</si>
  <si>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</si>
  <si>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</si>
  <si>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</si>
  <si>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</si>
  <si>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</si>
  <si>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</si>
  <si>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</si>
  <si>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</si>
  <si>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</si>
  <si>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</si>
  <si>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</si>
  <si>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</si>
  <si>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</si>
  <si>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</si>
  <si>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</si>
  <si>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</si>
  <si>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</si>
  <si>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</si>
  <si>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</si>
  <si>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</si>
  <si>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</si>
  <si>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</si>
  <si>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</si>
  <si>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</si>
  <si>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</si>
  <si>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</si>
  <si>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</si>
  <si>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</si>
  <si>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</si>
  <si>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</si>
  <si>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</si>
  <si>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</si>
  <si>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</si>
  <si>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</si>
  <si>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</si>
  <si>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</si>
  <si>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</si>
  <si>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</si>
  <si>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</si>
  <si>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</si>
  <si>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</si>
  <si>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</si>
  <si>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</si>
  <si>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</si>
  <si>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</si>
  <si>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</si>
  <si>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</si>
  <si>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</si>
  <si>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</si>
  <si>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</si>
  <si>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</si>
  <si>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</si>
  <si>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</si>
  <si>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</si>
  <si>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</si>
  <si>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</si>
  <si>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</si>
  <si>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</si>
  <si>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</si>
  <si>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</si>
  <si>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</si>
  <si>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</si>
  <si>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</si>
  <si>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</si>
  <si>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</si>
  <si>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</si>
  <si>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</si>
  <si>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</si>
  <si>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</si>
  <si>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</si>
  <si>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</si>
  <si>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</si>
  <si>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</si>
  <si>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</si>
  <si>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</si>
  <si>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</si>
  <si>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</si>
  <si>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</si>
  <si>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</si>
  <si>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</si>
  <si>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</si>
  <si>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</si>
  <si>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</si>
  <si>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</si>
  <si>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</si>
  <si>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</si>
  <si>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</si>
  <si>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</si>
  <si>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</si>
  <si>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</si>
  <si>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</si>
  <si>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</si>
  <si>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</si>
  <si>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</si>
  <si>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</si>
  <si>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</si>
  <si>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</si>
  <si>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</si>
  <si>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</si>
  <si>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</si>
  <si>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</si>
  <si>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</si>
  <si>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</si>
  <si>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</si>
  <si>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</si>
  <si>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</si>
  <si>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</si>
  <si>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</si>
  <si>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</si>
  <si>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</si>
  <si>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</si>
  <si>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</si>
  <si>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</si>
  <si>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</si>
  <si>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</si>
  <si>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</si>
  <si>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</si>
  <si>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</si>
  <si>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</si>
  <si>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</si>
  <si>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</si>
  <si>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</si>
  <si>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</si>
  <si>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</si>
  <si>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</si>
  <si>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</si>
  <si>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</si>
  <si>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</si>
  <si>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</si>
  <si>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</si>
  <si>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</si>
  <si>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</si>
  <si>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</si>
  <si>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</si>
  <si>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</si>
  <si>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</si>
  <si>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</si>
  <si>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</si>
  <si>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</si>
  <si>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</si>
  <si>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</si>
  <si>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</si>
  <si>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</si>
  <si>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</si>
  <si>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</si>
  <si>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</si>
  <si>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</si>
  <si>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</si>
  <si>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</si>
  <si>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</si>
  <si>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</si>
  <si>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</si>
  <si>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</si>
  <si>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</si>
  <si>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</si>
  <si>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</si>
  <si>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</si>
  <si>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</si>
  <si>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</si>
  <si>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</si>
  <si>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</si>
  <si>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</si>
  <si>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</si>
  <si>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</si>
  <si>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</si>
  <si>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</si>
  <si>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</si>
  <si>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</si>
  <si>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</si>
  <si>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</si>
  <si>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</si>
  <si>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</si>
  <si>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</si>
  <si>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</si>
  <si>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</si>
  <si>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</si>
  <si>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</si>
  <si>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</si>
  <si>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</si>
  <si>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</si>
  <si>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</si>
  <si>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</si>
  <si>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</si>
  <si>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</si>
  <si>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</si>
  <si>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</si>
  <si>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</si>
  <si>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</si>
  <si>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</si>
  <si>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</si>
  <si>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</si>
  <si>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</si>
  <si>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</si>
  <si>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</si>
  <si>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</si>
  <si>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</si>
  <si>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</si>
  <si>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</si>
  <si>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</si>
  <si>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</si>
  <si>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</si>
  <si>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</si>
  <si>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</si>
  <si>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</si>
  <si>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</si>
  <si>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</si>
  <si>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</si>
  <si>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</si>
  <si>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</si>
  <si>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</si>
  <si>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</si>
  <si>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</si>
  <si>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</si>
  <si>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</si>
  <si>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</si>
  <si>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</si>
  <si>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</si>
  <si>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</si>
  <si>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</si>
  <si>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</si>
  <si>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</si>
  <si>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</si>
  <si>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</si>
  <si>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</si>
  <si>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</si>
  <si>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</si>
  <si>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</si>
  <si>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</si>
  <si>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</si>
  <si>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</si>
  <si>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</si>
  <si>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</si>
  <si>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</si>
  <si>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</si>
  <si>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</si>
  <si>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</si>
  <si>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</si>
  <si>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</si>
  <si>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</si>
  <si>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</si>
  <si>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</si>
  <si>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</si>
  <si>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</si>
  <si>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</si>
  <si>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</si>
  <si>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</si>
  <si>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</si>
  <si>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</si>
  <si>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</si>
  <si>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</si>
  <si>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</si>
  <si>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</si>
  <si>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</si>
  <si>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</si>
  <si>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</si>
  <si>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</si>
  <si>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</si>
  <si>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</si>
  <si>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</si>
  <si>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</si>
  <si>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</si>
  <si>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</si>
  <si>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</si>
  <si>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</si>
  <si>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</si>
  <si>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</si>
  <si>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</si>
  <si>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</si>
  <si>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</si>
  <si>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</si>
  <si>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</si>
  <si>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</si>
  <si>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</si>
  <si>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</si>
  <si>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</si>
  <si>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</si>
  <si>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</si>
  <si>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</si>
  <si>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</si>
  <si>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</si>
  <si>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</si>
  <si>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</si>
  <si>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</si>
  <si>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</si>
  <si>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</si>
  <si>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</si>
  <si>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</si>
  <si>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</si>
  <si>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</si>
  <si>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</si>
  <si>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</si>
  <si>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</si>
  <si>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</si>
  <si>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</si>
  <si>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</si>
  <si>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</si>
  <si>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</si>
  <si>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</si>
  <si>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</si>
  <si>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</si>
  <si>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</si>
  <si>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</si>
  <si>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</si>
  <si>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</si>
  <si>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</si>
  <si>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</si>
  <si>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</si>
  <si>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</si>
  <si>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</si>
  <si>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</si>
  <si>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</si>
  <si>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</si>
  <si>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</si>
  <si>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</si>
  <si>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</si>
  <si>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</si>
  <si>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</si>
  <si>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</si>
  <si>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</si>
  <si>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</si>
  <si>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</si>
  <si>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</si>
  <si>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</si>
  <si>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</si>
  <si>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</si>
  <si>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</si>
  <si>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</si>
  <si>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</si>
  <si>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</si>
  <si>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</si>
  <si>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</si>
  <si>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</si>
  <si>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</si>
  <si>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</si>
  <si>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</si>
  <si>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</si>
  <si>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</si>
  <si>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</si>
  <si>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</si>
  <si>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</si>
  <si>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</si>
  <si>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</si>
  <si>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</si>
  <si>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</si>
  <si>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</si>
  <si>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</si>
  <si>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</si>
  <si>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</si>
  <si>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</si>
  <si>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</si>
  <si>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</si>
  <si>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</si>
  <si>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</si>
  <si>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</si>
  <si>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</si>
  <si>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</si>
  <si>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</si>
  <si>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</si>
  <si>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</si>
  <si>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</si>
  <si>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</si>
  <si>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</si>
  <si>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</si>
  <si>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</si>
  <si>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</si>
  <si>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</si>
  <si>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</si>
  <si>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</si>
  <si>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</si>
  <si>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</si>
  <si>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</si>
  <si>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</si>
  <si>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</si>
  <si>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</si>
  <si>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</si>
  <si>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</si>
  <si>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</si>
  <si>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</si>
  <si>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</si>
  <si>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</si>
  <si>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</si>
  <si>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</si>
  <si>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</si>
  <si>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</si>
  <si>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</si>
  <si>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</si>
  <si>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</si>
  <si>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</si>
  <si>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</si>
  <si>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</si>
  <si>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</si>
  <si>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</si>
  <si>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</si>
  <si>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</si>
  <si>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</si>
  <si>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</si>
  <si>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</si>
  <si>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</si>
  <si>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</si>
  <si>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</si>
  <si>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</si>
  <si>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</si>
  <si>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</si>
  <si>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</si>
  <si>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</si>
  <si>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</si>
  <si>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</si>
  <si>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</si>
  <si>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</si>
  <si>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</si>
  <si>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</si>
  <si>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</si>
  <si>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</si>
  <si>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</si>
  <si>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</si>
  <si>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</si>
  <si>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</si>
  <si>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</si>
  <si>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</si>
  <si>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</si>
  <si>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</si>
  <si>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</si>
  <si>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</si>
  <si>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</si>
  <si>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</si>
  <si>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</si>
  <si>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</si>
  <si>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</si>
  <si>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</si>
  <si>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</si>
  <si>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</si>
  <si>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</si>
  <si>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</si>
  <si>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</si>
  <si>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</si>
  <si>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</si>
  <si>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</si>
  <si>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</si>
  <si>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</si>
  <si>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</si>
  <si>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</si>
  <si>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</si>
  <si>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</si>
  <si>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</si>
  <si>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</si>
  <si>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</si>
  <si>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</si>
  <si>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</si>
  <si>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</si>
  <si>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</si>
  <si>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</si>
  <si>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</si>
  <si>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</si>
  <si>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</si>
  <si>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</si>
  <si>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</si>
  <si>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</si>
  <si>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</si>
  <si>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</si>
  <si>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</si>
  <si>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</si>
  <si>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</si>
  <si>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</si>
  <si>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</si>
  <si>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</si>
  <si>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</si>
  <si>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</si>
  <si>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</si>
  <si>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</si>
  <si>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</si>
  <si>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</si>
  <si>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</si>
  <si>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</si>
  <si>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</si>
  <si>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</si>
  <si>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</si>
  <si>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</si>
  <si>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</si>
  <si>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</si>
  <si>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</si>
  <si>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</si>
  <si>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</si>
  <si>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</si>
  <si>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</si>
  <si>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</si>
  <si>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</si>
  <si>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</si>
  <si>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</si>
  <si>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</si>
  <si>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</si>
  <si>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</si>
  <si>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</si>
  <si>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</si>
  <si>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</si>
  <si>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</si>
  <si>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</si>
  <si>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</si>
  <si>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</si>
  <si>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</si>
  <si>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</si>
  <si>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</si>
  <si>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</si>
  <si>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</si>
  <si>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</si>
  <si>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</si>
  <si>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</si>
  <si>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</si>
  <si>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</si>
  <si>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</si>
  <si>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</si>
  <si>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</si>
  <si>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</si>
  <si>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</si>
  <si>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</si>
  <si>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</si>
  <si>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</si>
  <si>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</si>
  <si>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</si>
  <si>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</si>
  <si>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</si>
  <si>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</si>
  <si>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</si>
  <si>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</si>
  <si>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</si>
  <si>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</si>
  <si>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</si>
  <si>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</si>
  <si>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</si>
  <si>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</si>
  <si>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</si>
  <si>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</si>
  <si>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</si>
  <si>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</si>
  <si>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</si>
  <si>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</si>
  <si>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</si>
  <si>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</si>
  <si>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</si>
  <si>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</si>
  <si>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</si>
  <si>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</si>
  <si>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</si>
  <si>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</si>
  <si>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</si>
  <si>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</si>
  <si>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</si>
  <si>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</si>
  <si>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</si>
  <si>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</si>
  <si>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</si>
  <si>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</si>
  <si>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</si>
  <si>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</si>
  <si>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</si>
  <si>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</si>
  <si>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</si>
  <si>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</si>
  <si>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</si>
  <si>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</si>
  <si>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</si>
  <si>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</si>
  <si>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</si>
  <si>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</si>
  <si>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</si>
  <si>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</si>
  <si>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</si>
  <si>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</si>
  <si>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</si>
  <si>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</si>
  <si>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</si>
  <si>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</si>
  <si>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</si>
  <si>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</si>
  <si>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</si>
  <si>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</si>
  <si>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</si>
  <si>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</si>
  <si>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</si>
  <si>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</si>
  <si>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</si>
  <si>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</si>
  <si>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</si>
  <si>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</si>
  <si>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</si>
  <si>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</si>
  <si>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</si>
  <si>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</si>
  <si>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</si>
  <si>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</si>
  <si>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</si>
  <si>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</si>
  <si>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</si>
  <si>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</si>
  <si>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</si>
  <si>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</si>
  <si>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</si>
  <si>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</si>
  <si>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</si>
  <si>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</si>
  <si>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</si>
  <si>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</si>
  <si>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</si>
  <si>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</si>
  <si>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</si>
  <si>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</si>
  <si>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</si>
  <si>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</si>
  <si>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</si>
  <si>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</si>
  <si>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</si>
  <si>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</si>
  <si>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</si>
  <si>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</si>
  <si>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</si>
  <si>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</si>
  <si>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</si>
  <si>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</si>
  <si>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</si>
  <si>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</si>
  <si>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</si>
  <si>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</si>
  <si>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</si>
  <si>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</si>
  <si>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</si>
  <si>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</si>
  <si>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</si>
  <si>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</si>
  <si>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</si>
  <si>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</si>
  <si>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</si>
  <si>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</si>
  <si>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</si>
  <si>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</si>
  <si>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</si>
  <si>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</si>
  <si>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</si>
  <si>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</si>
  <si>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</si>
  <si>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</si>
  <si>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</si>
  <si>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</si>
  <si>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</si>
  <si>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</si>
  <si>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</si>
  <si>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</si>
  <si>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</si>
  <si>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</si>
  <si>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</si>
  <si>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</si>
  <si>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</si>
  <si>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</si>
  <si>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</si>
  <si>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</si>
  <si>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</si>
  <si>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</si>
  <si>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</si>
  <si>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</si>
  <si>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</si>
  <si>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</si>
  <si>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</si>
  <si>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</si>
  <si>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</si>
  <si>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</si>
  <si>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</si>
  <si>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</si>
  <si>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</si>
  <si>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</si>
  <si>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</si>
  <si>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</si>
  <si>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</si>
  <si>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</si>
  <si>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</si>
  <si>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</si>
  <si>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</si>
  <si>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</si>
  <si>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</si>
  <si>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</si>
  <si>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</si>
  <si>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</si>
  <si>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</si>
  <si>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</si>
  <si>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</si>
  <si>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</si>
  <si>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</si>
  <si>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</si>
  <si>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</si>
  <si>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</si>
  <si>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</si>
  <si>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</si>
  <si>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</si>
  <si>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</si>
  <si>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</si>
  <si>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</si>
  <si>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</si>
  <si>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</si>
  <si>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</si>
  <si>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</si>
  <si>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</si>
  <si>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</si>
  <si>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</si>
  <si>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</si>
  <si>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</si>
  <si>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</si>
  <si>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</si>
  <si>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</si>
  <si>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</si>
  <si>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</si>
  <si>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</si>
  <si>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</si>
  <si>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</si>
  <si>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</si>
  <si>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</si>
  <si>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</si>
  <si>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</si>
  <si>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</si>
  <si>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</si>
  <si>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</si>
  <si>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</si>
  <si>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</si>
  <si>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</si>
  <si>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</si>
  <si>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</si>
  <si>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</si>
  <si>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</si>
  <si>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</si>
  <si>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</si>
  <si>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</si>
  <si>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</si>
  <si>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</si>
  <si>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</si>
  <si>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</si>
  <si>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</si>
  <si>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</si>
  <si>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</si>
  <si>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</si>
  <si>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</si>
  <si>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</si>
  <si>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</si>
  <si>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</si>
  <si>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</si>
  <si>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</si>
  <si>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</si>
  <si>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</si>
  <si>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</si>
  <si>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</si>
  <si>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</si>
  <si>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</si>
  <si>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</si>
  <si>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</si>
  <si>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</si>
  <si>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</si>
  <si>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</si>
  <si>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</si>
  <si>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</si>
  <si>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</si>
  <si>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</si>
  <si>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</si>
  <si>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</si>
  <si>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</si>
  <si>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</si>
  <si>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</si>
  <si>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</si>
  <si>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</si>
  <si>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</si>
  <si>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</si>
  <si>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</si>
  <si>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</si>
  <si>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</si>
  <si>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</si>
  <si>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</si>
  <si>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</si>
  <si>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</si>
  <si>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</si>
  <si>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</si>
  <si>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</si>
  <si>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</si>
  <si>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</si>
  <si>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</si>
  <si>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</si>
  <si>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</si>
  <si>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</si>
  <si>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</si>
  <si>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</si>
  <si>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</si>
  <si>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</si>
  <si>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</si>
  <si>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</si>
  <si>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</si>
  <si>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</si>
  <si>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</si>
  <si>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</si>
  <si>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</si>
  <si>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</si>
  <si>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</si>
  <si>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</si>
  <si>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</si>
  <si>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</si>
  <si>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</si>
  <si>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</si>
  <si>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</si>
  <si>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</si>
  <si>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</si>
  <si>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</si>
  <si>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</si>
  <si>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</si>
  <si>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</si>
  <si>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</si>
  <si>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</si>
  <si>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</si>
  <si>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</si>
  <si>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</si>
  <si>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</si>
  <si>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</si>
  <si>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</si>
  <si>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</si>
  <si>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</si>
  <si>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</si>
  <si>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</si>
  <si>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</si>
  <si>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</si>
  <si>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</si>
  <si>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</si>
  <si>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</si>
  <si>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</si>
  <si>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</si>
  <si>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</si>
  <si>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</si>
  <si>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</si>
  <si>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</si>
  <si>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</si>
  <si>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</si>
  <si>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</si>
  <si>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</si>
  <si>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</si>
  <si>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</si>
  <si>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</si>
  <si>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</si>
  <si>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</si>
  <si>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</si>
  <si>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</si>
  <si>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</si>
  <si>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</si>
  <si>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</si>
  <si>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</si>
  <si>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</si>
  <si>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</si>
  <si>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</si>
  <si>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</si>
  <si>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</si>
  <si>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</si>
  <si>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</si>
  <si>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</si>
  <si>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</si>
  <si>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</si>
  <si>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</si>
  <si>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</si>
  <si>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</si>
  <si>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</si>
  <si>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</si>
  <si>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</si>
  <si>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</si>
  <si>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</si>
  <si>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</si>
  <si>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</si>
  <si>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</si>
  <si>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</si>
  <si>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</si>
  <si>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</si>
  <si>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</si>
  <si>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</si>
  <si>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</si>
  <si>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</si>
  <si>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</si>
  <si>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</si>
  <si>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</si>
  <si>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</si>
  <si>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</si>
  <si>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</si>
  <si>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</si>
  <si>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</si>
  <si>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</si>
  <si>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</si>
  <si>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</si>
  <si>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</si>
  <si>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</si>
  <si>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</si>
  <si>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</si>
  <si>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</si>
  <si>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</si>
  <si>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</si>
  <si>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</si>
  <si>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</si>
  <si>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</si>
  <si>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</si>
  <si>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</si>
  <si>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</si>
  <si>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</si>
  <si>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</si>
  <si>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</si>
  <si>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</si>
  <si>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</si>
  <si>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</si>
  <si>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</si>
  <si>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</si>
  <si>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</si>
  <si>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</si>
  <si>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</si>
  <si>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</si>
  <si>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</si>
  <si>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</si>
  <si>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</si>
  <si>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</si>
  <si>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</si>
  <si>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</si>
  <si>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</si>
  <si>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</si>
  <si>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</si>
  <si>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</si>
  <si>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</si>
  <si>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</si>
  <si>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</si>
  <si>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</si>
  <si>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</si>
  <si>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</si>
  <si>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</si>
  <si>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</si>
  <si>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</si>
  <si>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</si>
  <si>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</si>
  <si>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</si>
  <si>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</si>
  <si>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</si>
  <si>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</si>
  <si>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</si>
  <si>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</si>
  <si>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</si>
  <si>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</si>
  <si>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</si>
  <si>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</si>
  <si>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</si>
  <si>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</si>
  <si>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</si>
  <si>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</si>
  <si>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</si>
  <si>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</si>
  <si>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</si>
  <si>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</si>
  <si>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</si>
  <si>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</si>
  <si>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</si>
  <si>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</si>
  <si>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</si>
  <si>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</si>
  <si>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</si>
  <si>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</si>
  <si>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</si>
  <si>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</si>
  <si>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</si>
  <si>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</si>
  <si>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</si>
  <si>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</si>
  <si>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</si>
  <si>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</si>
  <si>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</si>
  <si>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</si>
  <si>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</si>
  <si>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</si>
  <si>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</si>
  <si>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</si>
  <si>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</si>
  <si>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</si>
  <si>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</si>
  <si>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</si>
  <si>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</si>
  <si>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</si>
  <si>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</si>
  <si>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</si>
  <si>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</si>
  <si>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</si>
  <si>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</si>
  <si>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</si>
  <si>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</si>
  <si>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</si>
  <si>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</si>
  <si>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</si>
  <si>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</si>
  <si>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</si>
  <si>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</si>
  <si>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</si>
  <si>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</si>
  <si>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</si>
  <si>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</si>
  <si>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</si>
  <si>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</si>
  <si>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</si>
  <si>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</si>
  <si>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</si>
  <si>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</si>
  <si>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</si>
  <si>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</si>
  <si>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</si>
  <si>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</si>
  <si>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</si>
  <si>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</si>
  <si>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</si>
  <si>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</si>
  <si>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</si>
  <si>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</si>
  <si>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</si>
  <si>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</si>
  <si>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</si>
  <si>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</si>
  <si>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</si>
  <si>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</si>
  <si>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</si>
  <si>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</si>
  <si>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</si>
  <si>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</si>
  <si>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</si>
  <si>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</si>
  <si>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</si>
  <si>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</si>
  <si>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</si>
  <si>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</si>
  <si>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</si>
  <si>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</si>
  <si>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</si>
  <si>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</si>
  <si>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</si>
  <si>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</si>
  <si>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</si>
  <si>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</si>
  <si>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</si>
  <si>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</si>
  <si>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</si>
  <si>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</si>
  <si>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</si>
  <si>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</si>
  <si>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</si>
  <si>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</si>
  <si>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</si>
  <si>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</si>
  <si>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</si>
  <si>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</si>
  <si>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</si>
  <si>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</si>
  <si>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</si>
  <si>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</si>
  <si>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</si>
  <si>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</si>
  <si>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</si>
  <si>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</si>
  <si>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</si>
  <si>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</si>
  <si>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</si>
  <si>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</si>
  <si>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</si>
  <si>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</si>
  <si>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</si>
  <si>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</si>
  <si>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</si>
  <si>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</si>
  <si>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</si>
  <si>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</si>
  <si>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</si>
  <si>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</si>
  <si>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</si>
  <si>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</si>
  <si>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</si>
  <si>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</si>
  <si>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</si>
  <si>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</si>
  <si>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</si>
  <si>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</si>
  <si>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</si>
  <si>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</si>
  <si>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</si>
  <si>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</si>
  <si>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</si>
  <si>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</si>
  <si>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</si>
  <si>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</si>
  <si>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</si>
  <si>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</si>
  <si>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</si>
  <si>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</si>
  <si>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</si>
  <si>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</si>
  <si>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</si>
  <si>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</si>
  <si>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</si>
  <si>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</si>
  <si>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</si>
  <si>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</si>
  <si>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</si>
  <si>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</si>
  <si>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</si>
  <si>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</si>
  <si>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</si>
  <si>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</si>
  <si>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</si>
  <si>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</si>
  <si>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</si>
  <si>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</si>
  <si>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</si>
  <si>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</si>
  <si>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</si>
  <si>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</si>
  <si>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</si>
  <si>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</si>
  <si>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</si>
  <si>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</si>
  <si>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</si>
  <si>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</si>
  <si>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</si>
  <si>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</si>
  <si>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</si>
  <si>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</si>
  <si>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</si>
  <si>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</si>
  <si>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</si>
  <si>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</si>
  <si>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</si>
  <si>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</si>
  <si>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</si>
  <si>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</si>
  <si>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</si>
  <si>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</si>
  <si>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</si>
  <si>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</si>
  <si>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</si>
  <si>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</si>
  <si>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</si>
  <si>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</si>
  <si>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</si>
  <si>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</si>
  <si>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</si>
  <si>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</si>
  <si>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</si>
  <si>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</si>
  <si>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</si>
  <si>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</si>
  <si>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</si>
  <si>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</si>
  <si>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</si>
  <si>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</si>
  <si>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</si>
  <si>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</si>
  <si>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</si>
  <si>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</si>
  <si>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</si>
  <si>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</si>
  <si>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</si>
  <si>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</si>
  <si>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</si>
  <si>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</si>
  <si>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</si>
  <si>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</si>
  <si>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</si>
  <si>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</si>
  <si>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</si>
  <si>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</si>
  <si>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</si>
  <si>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</si>
  <si>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</si>
  <si>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</si>
  <si>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</si>
  <si>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</si>
  <si>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</si>
  <si>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</si>
  <si>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</si>
  <si>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</si>
  <si>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</si>
  <si>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</si>
  <si>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</si>
  <si>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</si>
  <si>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</si>
  <si>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</si>
  <si>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</si>
  <si>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</si>
  <si>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</si>
  <si>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</si>
  <si>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</si>
  <si>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</si>
  <si>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</si>
  <si>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</si>
  <si>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</si>
  <si>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</si>
  <si>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</si>
  <si>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</si>
  <si>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</si>
  <si>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</si>
  <si>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</si>
  <si>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</si>
  <si>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</si>
  <si>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</si>
  <si>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</si>
  <si>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</si>
  <si>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</si>
  <si>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</si>
  <si>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</si>
  <si>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</si>
  <si>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</si>
  <si>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</si>
  <si>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</si>
  <si>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</si>
  <si>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</si>
  <si>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</si>
  <si>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</si>
  <si>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</si>
  <si>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</si>
  <si>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</si>
  <si>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</si>
  <si>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</si>
  <si>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</si>
  <si>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</si>
  <si>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</si>
  <si>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</si>
  <si>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</si>
  <si>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</si>
  <si>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</si>
  <si>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</si>
  <si>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</si>
  <si>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</si>
  <si>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</si>
  <si>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</si>
  <si>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</si>
  <si>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</si>
  <si>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</si>
  <si>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</si>
  <si>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</si>
  <si>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</si>
  <si>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</si>
  <si>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</si>
  <si>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</si>
  <si>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</si>
  <si>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</si>
  <si>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</si>
  <si>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</si>
  <si>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</si>
  <si>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</si>
  <si>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</si>
  <si>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</si>
  <si>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</si>
  <si>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</si>
  <si>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</si>
  <si>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</si>
  <si>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</si>
  <si>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</si>
  <si>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</si>
  <si>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</si>
  <si>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</si>
  <si>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</si>
  <si>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</si>
  <si>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</si>
  <si>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</si>
  <si>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</si>
  <si>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</si>
  <si>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</si>
  <si>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</si>
  <si>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</si>
  <si>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</si>
  <si>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</si>
  <si>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</si>
  <si>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</si>
  <si>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</si>
  <si>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</si>
  <si>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</si>
  <si>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</si>
  <si>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</si>
  <si>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</si>
  <si>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</si>
  <si>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</si>
  <si>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</si>
  <si>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</si>
  <si>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</si>
  <si>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</si>
  <si>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</si>
  <si>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</si>
  <si>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</si>
  <si>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</si>
  <si>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</si>
  <si>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</si>
  <si>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</si>
  <si>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</si>
  <si>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</si>
  <si>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</si>
  <si>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</si>
  <si>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</si>
  <si>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</si>
  <si>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</si>
  <si>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</si>
  <si>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</si>
  <si>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</si>
  <si>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</si>
  <si>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</si>
  <si>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</si>
  <si>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</si>
  <si>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</si>
  <si>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</si>
  <si>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</si>
  <si>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</si>
  <si>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</si>
  <si>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</si>
  <si>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</si>
  <si>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</si>
  <si>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</si>
  <si>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</si>
  <si>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</si>
  <si>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</si>
  <si>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</si>
  <si>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</si>
  <si>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</si>
  <si>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</si>
  <si>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</si>
  <si>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</si>
  <si>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</si>
  <si>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</si>
  <si>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</si>
  <si>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</si>
  <si>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</si>
  <si>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</si>
  <si>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</si>
  <si>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</si>
  <si>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</si>
  <si>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</si>
  <si>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</si>
  <si>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</si>
  <si>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</si>
  <si>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</si>
  <si>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</si>
  <si>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</si>
  <si>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</si>
  <si>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</si>
  <si>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</si>
  <si>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</si>
  <si>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</si>
  <si>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</si>
  <si>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</si>
  <si>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</si>
  <si>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</si>
  <si>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</si>
  <si>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</si>
  <si>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</si>
  <si>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</si>
  <si>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</si>
  <si>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</si>
  <si>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</si>
  <si>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</si>
  <si>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</si>
  <si>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</si>
  <si>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</si>
  <si>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</si>
  <si>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</si>
  <si>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</si>
  <si>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</si>
  <si>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</si>
  <si>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</si>
  <si>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</si>
  <si>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</si>
  <si>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</si>
  <si>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</si>
  <si>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</si>
  <si>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</si>
  <si>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</si>
  <si>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</si>
  <si>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</si>
  <si>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</si>
  <si>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</si>
  <si>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</si>
  <si>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</si>
  <si>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</si>
  <si>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</si>
  <si>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</si>
  <si>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</si>
  <si>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</si>
  <si>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</si>
  <si>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</si>
  <si>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</si>
  <si>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</si>
  <si>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</si>
  <si>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</si>
  <si>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</si>
  <si>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</si>
  <si>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</si>
  <si>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</si>
  <si>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</si>
  <si>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</si>
  <si>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</si>
  <si>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</si>
  <si>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</si>
  <si>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</si>
  <si>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</si>
  <si>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</si>
  <si>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</si>
  <si>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</si>
  <si>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</si>
  <si>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</si>
  <si>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</si>
  <si>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</si>
  <si>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</si>
  <si>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</si>
  <si>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</si>
  <si>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</si>
  <si>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</si>
  <si>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</si>
  <si>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</si>
  <si>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</si>
  <si>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</si>
  <si>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</si>
  <si>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</si>
  <si>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</si>
  <si>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</si>
  <si>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</si>
  <si>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</si>
  <si>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</si>
  <si>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</si>
  <si>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</si>
  <si>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</si>
  <si>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</si>
  <si>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</si>
  <si>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</si>
  <si>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</si>
  <si>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</si>
  <si>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</si>
  <si>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</si>
  <si>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</si>
  <si>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</si>
  <si>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</si>
  <si>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</si>
  <si>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</si>
  <si>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</si>
  <si>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</si>
  <si>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</si>
  <si>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</si>
  <si>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</si>
  <si>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</si>
  <si>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</si>
  <si>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</si>
  <si>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</si>
  <si>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</si>
  <si>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</si>
  <si>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</si>
  <si>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</si>
  <si>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</si>
  <si>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</si>
  <si>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</si>
  <si>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</si>
  <si>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</si>
  <si>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</si>
  <si>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</si>
  <si>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</si>
  <si>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</si>
  <si>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</si>
  <si>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</si>
  <si>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</si>
  <si>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</si>
  <si>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</si>
  <si>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</si>
  <si>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</si>
  <si>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</si>
  <si>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</si>
  <si>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</si>
  <si>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</si>
  <si>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</si>
  <si>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</si>
  <si>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</si>
  <si>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</si>
  <si>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</si>
  <si>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</si>
  <si>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</si>
  <si>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</si>
  <si>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</si>
  <si>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</si>
  <si>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</si>
  <si>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</si>
  <si>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</si>
  <si>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</si>
  <si>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</si>
  <si>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</si>
  <si>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</si>
  <si>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</si>
  <si>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</si>
  <si>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</si>
  <si>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</si>
  <si>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</si>
  <si>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</si>
  <si>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</si>
  <si>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</si>
  <si>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</si>
  <si>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</si>
  <si>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</si>
  <si>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</si>
  <si>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</si>
  <si>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</si>
  <si>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</si>
  <si>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</si>
  <si>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</si>
  <si>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</si>
  <si>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</si>
  <si>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</si>
  <si>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</si>
  <si>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</si>
  <si>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</si>
  <si>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</si>
  <si>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</si>
  <si>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</si>
  <si>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</si>
  <si>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</si>
  <si>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</si>
  <si>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</si>
  <si>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</si>
  <si>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</si>
  <si>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</si>
  <si>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</si>
  <si>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</si>
  <si>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</si>
  <si>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</si>
  <si>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</si>
  <si>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</si>
  <si>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</si>
  <si>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</si>
  <si>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</si>
  <si>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</si>
  <si>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</si>
  <si>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</si>
  <si>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</si>
  <si>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</si>
  <si>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</si>
  <si>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</si>
  <si>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</si>
  <si>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</si>
  <si>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</si>
  <si>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</si>
  <si>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</si>
  <si>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</si>
  <si>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</si>
  <si>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</si>
  <si>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</si>
  <si>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</si>
  <si>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</si>
  <si>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</si>
  <si>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</si>
  <si>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</si>
  <si>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</si>
  <si>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</si>
  <si>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</si>
  <si>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</si>
  <si>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</si>
  <si>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</si>
  <si>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</si>
  <si>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</si>
  <si>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</si>
  <si>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</si>
  <si>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</si>
  <si>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</si>
  <si>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</si>
  <si>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</si>
  <si>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</si>
  <si>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</si>
  <si>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</si>
  <si>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</si>
  <si>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</si>
  <si>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</si>
  <si>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</si>
  <si>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</si>
  <si>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</si>
  <si>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</si>
  <si>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</si>
  <si>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</si>
  <si>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</si>
  <si>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</si>
  <si>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</si>
  <si>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</si>
  <si>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</si>
  <si>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</si>
  <si>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</si>
  <si>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</si>
  <si>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</si>
  <si>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</si>
  <si>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</si>
  <si>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</si>
  <si>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</si>
  <si>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</si>
  <si>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</si>
  <si>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</si>
  <si>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</si>
  <si>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</si>
  <si>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</si>
  <si>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</si>
  <si>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</si>
  <si>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</si>
  <si>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</si>
  <si>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</si>
  <si>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</si>
  <si>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</si>
  <si>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</si>
  <si>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</si>
  <si>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</si>
  <si>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</si>
  <si>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</si>
  <si>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</si>
  <si>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</si>
  <si>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</si>
  <si>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</si>
  <si>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</si>
  <si>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</si>
  <si>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</si>
  <si>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</si>
  <si>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</si>
  <si>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</si>
  <si>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</si>
  <si>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</si>
  <si>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</si>
  <si>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</si>
  <si>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</si>
  <si>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</si>
  <si>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</si>
  <si>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</si>
  <si>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</si>
  <si>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</si>
  <si>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</si>
  <si>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</si>
  <si>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</si>
  <si>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</si>
  <si>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</si>
  <si>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</si>
  <si>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</si>
  <si>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</si>
  <si>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</si>
  <si>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</si>
  <si>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</si>
  <si>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</si>
  <si>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</si>
  <si>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</si>
  <si>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</si>
  <si>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</si>
  <si>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</si>
  <si>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</si>
  <si>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</si>
  <si>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</si>
  <si>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</si>
  <si>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</si>
  <si>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</si>
  <si>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</si>
  <si>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</si>
  <si>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</si>
  <si>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</si>
  <si>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</si>
  <si>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</si>
  <si>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</si>
  <si>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</si>
  <si>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</si>
  <si>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</si>
  <si>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</si>
  <si>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</si>
  <si>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</si>
  <si>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</si>
  <si>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</si>
  <si>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</si>
  <si>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</si>
  <si>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</si>
  <si>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</si>
  <si>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</si>
  <si>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</si>
  <si>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</si>
  <si>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</si>
  <si>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</si>
  <si>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</si>
  <si>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</si>
  <si>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</si>
  <si>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</si>
  <si>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</si>
  <si>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</si>
  <si>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</si>
  <si>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</si>
  <si>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</si>
  <si>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</si>
  <si>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</si>
  <si>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</si>
  <si>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</si>
  <si>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</si>
  <si>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</si>
  <si>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</si>
  <si>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</si>
  <si>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</si>
  <si>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</si>
  <si>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</si>
  <si>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</si>
  <si>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</si>
  <si>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</si>
  <si>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</si>
  <si>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</si>
  <si>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</si>
  <si>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</si>
  <si>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</si>
  <si>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</si>
  <si>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</si>
  <si>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</si>
  <si>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</si>
  <si>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</si>
  <si>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</si>
  <si>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</si>
  <si>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</si>
  <si>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</si>
  <si>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</si>
  <si>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</si>
  <si>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</si>
  <si>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</si>
  <si>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</si>
  <si>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</si>
  <si>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</si>
  <si>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</si>
  <si>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</si>
  <si>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</si>
  <si>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</si>
  <si>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</si>
  <si>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</si>
  <si>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</si>
  <si>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</si>
  <si>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</si>
  <si>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</si>
  <si>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</si>
  <si>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</si>
  <si>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</si>
  <si>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</si>
  <si>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</si>
  <si>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</si>
  <si>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</si>
  <si>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</si>
  <si>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</si>
  <si>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</si>
  <si>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</si>
  <si>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</si>
  <si>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</si>
  <si>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</si>
  <si>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</si>
  <si>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</si>
  <si>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</si>
  <si>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</si>
  <si>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</si>
  <si>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</si>
  <si>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</si>
  <si>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</si>
  <si>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</si>
  <si>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</si>
  <si>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</si>
  <si>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</si>
  <si>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</si>
  <si>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</si>
  <si>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</si>
  <si>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</si>
  <si>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</si>
  <si>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</si>
  <si>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</si>
  <si>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</si>
  <si>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</si>
  <si>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</si>
  <si>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</si>
  <si>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</si>
  <si>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</si>
  <si>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</si>
  <si>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</si>
  <si>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</si>
  <si>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</si>
  <si>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</si>
  <si>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</si>
  <si>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</si>
  <si>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</si>
  <si>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</si>
  <si>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</si>
  <si>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</si>
  <si>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</si>
  <si>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</si>
  <si>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</si>
  <si>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</si>
  <si>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</si>
  <si>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</si>
  <si>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</si>
  <si>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</si>
  <si>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</si>
  <si>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</si>
  <si>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</si>
  <si>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</si>
  <si>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</si>
  <si>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</si>
  <si>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</si>
  <si>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</si>
  <si>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</si>
  <si>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</si>
  <si>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</si>
  <si>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</si>
  <si>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</si>
  <si>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</si>
  <si>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</si>
  <si>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</si>
  <si>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</si>
  <si>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</si>
  <si>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</si>
  <si>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</si>
  <si>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</si>
  <si>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</si>
  <si>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</si>
  <si>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</si>
  <si>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</si>
  <si>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</si>
  <si>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</si>
  <si>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</si>
  <si>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</si>
  <si>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</si>
  <si>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</si>
  <si>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</si>
  <si>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</si>
  <si>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</si>
  <si>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</si>
  <si>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</si>
  <si>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</si>
  <si>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</si>
  <si>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</si>
  <si>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</si>
  <si>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</si>
  <si>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</si>
  <si>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</si>
  <si>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</si>
  <si>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</si>
  <si>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</si>
  <si>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</si>
  <si>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</si>
  <si>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</si>
  <si>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</si>
  <si>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</si>
  <si>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</si>
  <si>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</si>
  <si>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</si>
  <si>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</si>
  <si>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</si>
  <si>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</si>
  <si>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</si>
  <si>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</si>
  <si>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</si>
  <si>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</si>
  <si>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</si>
  <si>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</si>
  <si>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</si>
  <si>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</si>
  <si>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</si>
  <si>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</si>
  <si>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</si>
  <si>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</si>
  <si>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</si>
  <si>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</si>
  <si>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</si>
  <si>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</si>
  <si>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</si>
  <si>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</si>
  <si>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</si>
  <si>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</si>
  <si>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</si>
  <si>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</si>
  <si>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</si>
  <si>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</si>
  <si>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</si>
  <si>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</si>
  <si>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</si>
  <si>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</si>
  <si>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</si>
  <si>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</si>
  <si>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</si>
  <si>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</si>
  <si>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</si>
  <si>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</si>
  <si>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</si>
  <si>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</si>
  <si>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</si>
  <si>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</si>
  <si>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</si>
  <si>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</si>
  <si>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</si>
  <si>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</si>
  <si>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</si>
  <si>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</si>
  <si>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</si>
  <si>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</si>
  <si>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</si>
  <si>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</si>
  <si>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</si>
  <si>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</si>
  <si>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</si>
  <si>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</si>
  <si>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</si>
  <si>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</si>
  <si>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</si>
  <si>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</si>
  <si>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</si>
  <si>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</si>
  <si>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</si>
  <si>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</si>
  <si>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</si>
  <si>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</si>
  <si>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</si>
  <si>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</si>
  <si>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</si>
  <si>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</si>
  <si>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</si>
  <si>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</si>
  <si>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</si>
  <si>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</si>
  <si>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</si>
  <si>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</si>
  <si>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</si>
  <si>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</si>
  <si>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</si>
  <si>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</si>
  <si>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</si>
  <si>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</si>
  <si>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</si>
  <si>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</si>
  <si>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</si>
  <si>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</si>
  <si>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</si>
  <si>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</si>
  <si>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</si>
  <si>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</si>
  <si>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</si>
  <si>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</si>
  <si>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</si>
  <si>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</si>
  <si>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</si>
  <si>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</si>
  <si>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</si>
  <si>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</si>
  <si>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</si>
  <si>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</si>
  <si>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</si>
  <si>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</si>
  <si>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</si>
  <si>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</si>
  <si>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</si>
  <si>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</si>
  <si>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</si>
  <si>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</si>
  <si>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</si>
  <si>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</si>
  <si>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</si>
  <si>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</si>
  <si>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</si>
  <si>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</si>
  <si>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</si>
  <si>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</si>
  <si>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</si>
  <si>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</si>
  <si>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</si>
  <si>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</si>
  <si>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</si>
  <si>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</si>
  <si>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</si>
  <si>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</si>
  <si>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</si>
  <si>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</si>
  <si>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</si>
  <si>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</si>
  <si>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</si>
  <si>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</si>
  <si>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</si>
  <si>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</si>
  <si>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</si>
  <si>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</si>
  <si>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</si>
  <si>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</si>
  <si>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</si>
  <si>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</si>
  <si>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</si>
  <si>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</si>
  <si>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</si>
  <si>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</si>
  <si>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</si>
  <si>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</si>
  <si>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</si>
  <si>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</si>
  <si>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</si>
  <si>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</si>
  <si>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</si>
  <si>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</si>
  <si>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</si>
  <si>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</si>
  <si>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</si>
  <si>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</si>
  <si>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</si>
  <si>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</si>
  <si>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</si>
  <si>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</si>
  <si>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</si>
  <si>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</si>
  <si>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</si>
  <si>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</si>
  <si>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</si>
  <si>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</si>
  <si>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</si>
  <si>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</si>
  <si>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</si>
  <si>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</si>
  <si>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</si>
  <si>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</si>
  <si>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</si>
  <si>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</si>
  <si>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</si>
  <si>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</si>
  <si>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</si>
  <si>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</si>
  <si>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</si>
  <si>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</si>
  <si>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</si>
  <si>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</si>
  <si>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</si>
  <si>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</si>
  <si>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</si>
  <si>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</si>
  <si>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</si>
  <si>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</si>
  <si>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</si>
  <si>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</si>
  <si>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</si>
  <si>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</si>
  <si>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</si>
  <si>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</si>
  <si>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</si>
  <si>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</si>
  <si>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</si>
  <si>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</si>
  <si>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</si>
  <si>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</si>
  <si>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</si>
  <si>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</si>
  <si>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</si>
  <si>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</si>
  <si>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</si>
  <si>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</si>
  <si>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</si>
  <si>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</si>
  <si>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</si>
  <si>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</si>
  <si>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</si>
  <si>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</si>
  <si>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</si>
  <si>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</si>
  <si>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</si>
  <si>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</si>
  <si>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</si>
  <si>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</si>
  <si>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</si>
  <si>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</si>
  <si>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</si>
  <si>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</si>
  <si>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</si>
  <si>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</si>
  <si>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</si>
  <si>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</si>
  <si>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</si>
  <si>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</si>
  <si>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</si>
  <si>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</si>
  <si>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</si>
  <si>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</si>
  <si>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</si>
  <si>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</si>
  <si>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</si>
  <si>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</si>
  <si>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</si>
  <si>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</si>
  <si>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</si>
  <si>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</si>
  <si>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</si>
  <si>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</si>
  <si>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</si>
  <si>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</si>
  <si>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</si>
  <si>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</si>
  <si>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</si>
  <si>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</si>
  <si>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</si>
  <si>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</si>
  <si>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</si>
  <si>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</si>
  <si>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</si>
  <si>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</si>
  <si>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</si>
  <si>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</si>
  <si>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</si>
  <si>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</si>
  <si>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</si>
  <si>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</si>
  <si>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</si>
  <si>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</si>
  <si>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</si>
  <si>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</si>
  <si>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</si>
  <si>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</si>
  <si>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</si>
  <si>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</si>
  <si>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</si>
  <si>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</si>
  <si>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</si>
  <si>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</si>
  <si>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</si>
  <si>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</si>
  <si>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</si>
  <si>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</si>
  <si>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</si>
  <si>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</si>
  <si>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</si>
  <si>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</si>
  <si>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</si>
  <si>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</si>
  <si>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</si>
  <si>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</si>
  <si>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</si>
  <si>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</si>
  <si>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</si>
  <si>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</si>
  <si>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</si>
  <si>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</si>
  <si>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</si>
  <si>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</si>
  <si>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</si>
  <si>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</si>
  <si>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</si>
  <si>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</si>
  <si>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</si>
  <si>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</si>
  <si>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</si>
  <si>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</si>
  <si>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</si>
  <si>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</si>
  <si>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</si>
  <si>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</si>
  <si>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</si>
  <si>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</si>
  <si>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</si>
  <si>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</si>
  <si>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</si>
  <si>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</si>
  <si>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</si>
  <si>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</si>
  <si>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</si>
  <si>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</si>
  <si>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</si>
  <si>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</si>
  <si>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</si>
  <si>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</si>
  <si>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</si>
  <si>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</si>
  <si>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</si>
  <si>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</si>
  <si>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</si>
  <si>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</si>
  <si>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</si>
  <si>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</si>
  <si>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</si>
  <si>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</si>
  <si>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</si>
  <si>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</si>
  <si>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</si>
  <si>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</si>
  <si>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</si>
  <si>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</si>
  <si>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</si>
  <si>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</si>
  <si>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</si>
  <si>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</si>
  <si>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</si>
  <si>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</si>
  <si>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</si>
  <si>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</si>
  <si>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</si>
  <si>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</si>
  <si>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</si>
  <si>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</si>
  <si>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</si>
  <si>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</si>
  <si>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</si>
  <si>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</si>
  <si>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</si>
  <si>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</si>
  <si>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</si>
  <si>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</si>
  <si>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</si>
  <si>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</si>
  <si>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</si>
  <si>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</si>
  <si>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</si>
  <si>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</si>
  <si>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</si>
  <si>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</si>
  <si>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</si>
  <si>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</si>
  <si>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</si>
  <si>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</si>
  <si>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</si>
  <si>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</si>
  <si>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</si>
  <si>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</si>
  <si>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</si>
  <si>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</si>
  <si>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</si>
  <si>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</si>
  <si>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</si>
  <si>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</si>
  <si>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</si>
  <si>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</si>
  <si>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</si>
  <si>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</si>
  <si>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</si>
  <si>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</si>
  <si>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</si>
  <si>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</si>
  <si>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</si>
  <si>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</si>
  <si>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</si>
  <si>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</si>
  <si>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</si>
  <si>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</si>
  <si>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</si>
  <si>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</si>
  <si>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</si>
  <si>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</si>
  <si>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</si>
  <si>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</si>
  <si>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</si>
  <si>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</si>
  <si>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</si>
  <si>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</si>
  <si>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</si>
  <si>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</si>
  <si>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</si>
  <si>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</si>
  <si>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</si>
  <si>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</si>
  <si>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</si>
  <si>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</si>
  <si>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</si>
  <si>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</si>
  <si>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</si>
  <si>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</si>
  <si>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</si>
  <si>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</si>
  <si>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</si>
  <si>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</si>
  <si>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</si>
  <si>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</si>
  <si>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</si>
  <si>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</si>
  <si>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</si>
  <si>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</si>
  <si>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</si>
  <si>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</si>
  <si>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</si>
  <si>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</si>
  <si>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</si>
  <si>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</si>
  <si>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</si>
  <si>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</si>
  <si>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</si>
  <si>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</si>
  <si>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</si>
  <si>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</si>
  <si>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</si>
  <si>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</si>
  <si>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</si>
  <si>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</si>
  <si>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</si>
  <si>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</si>
  <si>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</si>
  <si>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</si>
  <si>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</si>
  <si>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</si>
  <si>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</si>
  <si>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</si>
  <si>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</si>
  <si>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</si>
  <si>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</si>
  <si>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</si>
  <si>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</si>
  <si>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</si>
  <si>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</si>
  <si>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</si>
  <si>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</si>
  <si>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</si>
  <si>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</si>
  <si>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</si>
  <si>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</si>
  <si>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</si>
  <si>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</si>
  <si>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</si>
  <si>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</si>
  <si>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</si>
  <si>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</si>
  <si>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</si>
  <si>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</si>
  <si>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</si>
  <si>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</si>
  <si>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</si>
  <si>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</si>
  <si>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</si>
  <si>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</si>
  <si>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</si>
  <si>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</si>
  <si>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</si>
  <si>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</si>
  <si>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</si>
  <si>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</si>
  <si>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</si>
  <si>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</si>
  <si>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</si>
  <si>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</si>
  <si>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</si>
  <si>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</si>
  <si>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</si>
  <si>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</si>
  <si>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</si>
  <si>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</si>
  <si>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</si>
  <si>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</si>
  <si>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</si>
  <si>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</si>
  <si>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</si>
  <si>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</si>
  <si>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</si>
  <si>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</si>
  <si>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</si>
  <si>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</si>
  <si>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</si>
  <si>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</si>
  <si>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</si>
  <si>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</si>
  <si>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</si>
  <si>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</si>
  <si>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</si>
  <si>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</si>
  <si>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</si>
  <si>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</si>
  <si>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</si>
  <si>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</si>
  <si>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</si>
  <si>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</si>
  <si>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</si>
  <si>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</si>
  <si>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</si>
  <si>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</si>
  <si>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</si>
  <si>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</si>
  <si>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</si>
  <si>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</si>
  <si>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</si>
  <si>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</si>
  <si>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</si>
  <si>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</si>
  <si>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</si>
  <si>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</si>
  <si>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</si>
  <si>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</si>
  <si>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</si>
  <si>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</si>
  <si>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</si>
  <si>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</si>
  <si>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</si>
  <si>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</si>
  <si>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</si>
  <si>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</si>
  <si>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</si>
  <si>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</si>
  <si>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</si>
  <si>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</si>
  <si>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</si>
  <si>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</si>
  <si>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</si>
  <si>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</si>
  <si>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</si>
  <si>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</si>
  <si>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</si>
  <si>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</si>
  <si>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</si>
  <si>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</si>
  <si>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</si>
  <si>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</si>
  <si>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</si>
  <si>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</si>
  <si>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</si>
  <si>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</si>
  <si>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</si>
  <si>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</si>
  <si>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</si>
  <si>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</si>
  <si>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</si>
  <si>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</si>
  <si>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</si>
  <si>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</si>
  <si>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</si>
  <si>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</si>
  <si>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</si>
  <si>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</si>
  <si>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</si>
  <si>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</si>
  <si>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</si>
  <si>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</si>
  <si>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</si>
  <si>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</si>
  <si>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</si>
  <si>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</si>
  <si>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</si>
  <si>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</si>
  <si>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</si>
  <si>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</si>
  <si>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</si>
  <si>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</si>
  <si>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</si>
  <si>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</si>
  <si>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</si>
  <si>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</si>
  <si>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</si>
  <si>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</si>
  <si>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</si>
  <si>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</si>
  <si>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</si>
  <si>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</si>
  <si>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</si>
  <si>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</si>
  <si>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</si>
  <si>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</si>
  <si>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</si>
  <si>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</si>
  <si>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</si>
  <si>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</si>
  <si>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</si>
  <si>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</si>
  <si>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</si>
  <si>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</si>
  <si>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</si>
  <si>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</si>
  <si>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</si>
  <si>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</si>
  <si>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</si>
  <si>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</si>
  <si>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</si>
  <si>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</si>
  <si>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</si>
  <si>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</si>
  <si>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</si>
  <si>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</si>
  <si>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</si>
  <si>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</si>
  <si>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</si>
  <si>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</si>
  <si>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</si>
  <si>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</si>
  <si>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</si>
  <si>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</si>
  <si>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</si>
  <si>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</si>
  <si>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</si>
  <si>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</si>
  <si>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</si>
  <si>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</si>
  <si>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</si>
  <si>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</si>
  <si>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</si>
  <si>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</si>
  <si>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</si>
  <si>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</si>
  <si>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</si>
  <si>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</si>
  <si>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</si>
  <si>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</si>
  <si>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</si>
  <si>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</si>
  <si>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</si>
  <si>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</si>
  <si>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</si>
  <si>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</si>
  <si>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</si>
  <si>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</si>
  <si>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</si>
  <si>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</si>
  <si>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</si>
  <si>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</si>
  <si>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</si>
  <si>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</si>
  <si>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</si>
  <si>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</si>
  <si>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</si>
  <si>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</si>
  <si>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</si>
  <si>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</si>
  <si>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</si>
  <si>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</si>
  <si>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</si>
  <si>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</si>
  <si>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</si>
  <si>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</si>
  <si>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</si>
  <si>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</si>
  <si>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</si>
  <si>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</si>
  <si>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</si>
  <si>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</si>
  <si>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</si>
  <si>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</si>
  <si>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</si>
  <si>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</si>
  <si>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</si>
  <si>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</si>
  <si>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</si>
  <si>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</si>
  <si>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</si>
  <si>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</si>
  <si>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</si>
  <si>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</si>
  <si>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</si>
  <si>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</si>
  <si>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</si>
  <si>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</si>
  <si>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</si>
  <si>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</si>
  <si>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</si>
  <si>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</si>
  <si>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</si>
  <si>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</si>
  <si>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</si>
  <si>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</si>
  <si>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</si>
  <si>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</si>
  <si>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</si>
  <si>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</si>
  <si>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</si>
  <si>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</si>
  <si>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</si>
  <si>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</si>
  <si>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</si>
  <si>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</si>
  <si>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</si>
  <si>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</si>
  <si>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</si>
  <si>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</si>
  <si>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</si>
  <si>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</si>
  <si>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</si>
  <si>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</si>
  <si>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</si>
  <si>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</si>
  <si>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</si>
  <si>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</si>
  <si>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</si>
  <si>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</si>
  <si>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</si>
  <si>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</si>
  <si>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</si>
  <si>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</si>
  <si>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</si>
  <si>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</si>
  <si>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</si>
  <si>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</si>
  <si>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</si>
  <si>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</si>
  <si>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</si>
  <si>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</si>
  <si>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</si>
  <si>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</si>
  <si>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</si>
  <si>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</si>
  <si>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</si>
  <si>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</si>
  <si>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</si>
  <si>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</si>
  <si>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</si>
  <si>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</si>
  <si>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</si>
  <si>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</si>
  <si>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</si>
  <si>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</si>
  <si>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</si>
  <si>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</si>
  <si>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</si>
  <si>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</si>
  <si>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</si>
  <si>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</si>
  <si>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</si>
  <si>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</si>
  <si>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</si>
  <si>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</si>
  <si>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</si>
  <si>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</si>
  <si>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</si>
  <si>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</si>
  <si>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</si>
  <si>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</si>
  <si>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</si>
  <si>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</si>
  <si>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</si>
  <si>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</si>
  <si>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</si>
  <si>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</si>
  <si>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</si>
  <si>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</si>
  <si>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</si>
  <si>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</si>
  <si>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</si>
  <si>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</si>
  <si>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</si>
  <si>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</si>
  <si>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</si>
  <si>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</si>
  <si>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</si>
  <si>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</si>
  <si>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</si>
  <si>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</si>
  <si>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</si>
  <si>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</si>
  <si>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</si>
  <si>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</si>
  <si>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</si>
  <si>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</si>
  <si>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</si>
  <si>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</si>
  <si>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</si>
  <si>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</si>
  <si>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</si>
  <si>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</si>
  <si>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</si>
  <si>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</si>
  <si>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</si>
  <si>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</si>
  <si>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</si>
  <si>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</si>
  <si>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</si>
  <si>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</si>
  <si>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</si>
  <si>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</si>
  <si>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</si>
  <si>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</si>
  <si>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</si>
  <si>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</si>
  <si>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</si>
  <si>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</si>
  <si>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</si>
  <si>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</si>
  <si>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</si>
  <si>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</si>
  <si>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</si>
  <si>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</si>
  <si>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</si>
  <si>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</si>
  <si>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</si>
  <si>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</si>
  <si>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</si>
  <si>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</si>
  <si>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</si>
  <si>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</si>
  <si>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</si>
  <si>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</si>
  <si>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</si>
  <si>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</si>
  <si>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</si>
  <si>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</si>
  <si>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</si>
  <si>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</si>
  <si>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</si>
  <si>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</si>
  <si>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</si>
  <si>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</si>
  <si>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</si>
  <si>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</si>
  <si>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</si>
  <si>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</si>
  <si>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</si>
  <si>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</si>
  <si>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</si>
  <si>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</si>
  <si>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</si>
  <si>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</si>
  <si>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</si>
  <si>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</si>
  <si>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</si>
  <si>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</si>
  <si>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</si>
  <si>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</si>
  <si>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</si>
  <si>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</si>
  <si>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</si>
  <si>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</si>
  <si>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</si>
  <si>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</si>
  <si>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</si>
  <si>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</si>
  <si>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</si>
  <si>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</si>
  <si>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</si>
  <si>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</si>
  <si>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</si>
  <si>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</si>
  <si>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</si>
  <si>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</si>
  <si>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</si>
  <si>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</si>
  <si>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</si>
  <si>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</si>
  <si>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</si>
  <si>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</si>
  <si>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</si>
  <si>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</si>
  <si>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</si>
  <si>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</si>
  <si>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</si>
  <si>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</si>
  <si>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</si>
  <si>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</si>
  <si>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</si>
  <si>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</si>
  <si>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</si>
  <si>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</si>
  <si>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</si>
  <si>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</si>
  <si>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</si>
  <si>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</si>
  <si>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</si>
  <si>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</si>
  <si>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</si>
  <si>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</si>
  <si>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</si>
  <si>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</si>
  <si>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</si>
  <si>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</si>
  <si>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</si>
  <si>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</si>
  <si>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</si>
  <si>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</si>
  <si>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</si>
  <si>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</si>
  <si>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</si>
  <si>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</si>
  <si>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</si>
  <si>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</si>
  <si>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</si>
  <si>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</si>
  <si>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</si>
  <si>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</si>
  <si>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</si>
  <si>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</si>
  <si>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</si>
  <si>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</si>
  <si>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</si>
  <si>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</si>
  <si>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</si>
  <si>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</si>
  <si>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</si>
  <si>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</si>
  <si>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</si>
  <si>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</si>
  <si>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</si>
  <si>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</si>
  <si>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</si>
  <si>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</si>
  <si>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</si>
  <si>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</si>
  <si>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</si>
  <si>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</si>
  <si>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</si>
  <si>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</si>
  <si>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</si>
  <si>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</si>
  <si>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</si>
  <si>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</si>
  <si>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</si>
  <si>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</si>
  <si>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</si>
  <si>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</si>
  <si>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</si>
  <si>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</si>
  <si>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</si>
  <si>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</si>
  <si>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</si>
  <si>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</si>
  <si>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</si>
  <si>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</si>
  <si>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</si>
  <si>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</si>
  <si>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</si>
  <si>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</si>
  <si>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</si>
  <si>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</si>
  <si>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</si>
  <si>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</si>
  <si>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</si>
  <si>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</si>
  <si>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</si>
  <si>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</si>
  <si>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</si>
  <si>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</si>
  <si>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</si>
  <si>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</si>
  <si>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</si>
  <si>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</si>
  <si>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</si>
  <si>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</si>
  <si>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</si>
  <si>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</si>
  <si>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</si>
  <si>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</si>
  <si>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</si>
  <si>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</si>
  <si>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</si>
  <si>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</si>
  <si>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</si>
  <si>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</si>
  <si>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</si>
  <si>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</si>
  <si>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</si>
  <si>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</si>
  <si>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</si>
  <si>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</si>
  <si>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</si>
  <si>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</si>
  <si>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</si>
  <si>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</si>
  <si>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</si>
  <si>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</si>
  <si>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</si>
  <si>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</si>
  <si>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</si>
  <si>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</si>
  <si>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</si>
  <si>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</si>
  <si>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</si>
  <si>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</si>
  <si>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</si>
  <si>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</si>
  <si>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</si>
  <si>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</si>
  <si>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</si>
  <si>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</si>
  <si>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</si>
  <si>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</si>
  <si>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</si>
  <si>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</si>
  <si>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</si>
  <si>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</si>
  <si>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</si>
  <si>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</si>
  <si>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</si>
  <si>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</si>
  <si>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</si>
  <si>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</si>
  <si>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</si>
  <si>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</si>
  <si>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</si>
  <si>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</si>
  <si>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</si>
  <si>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</si>
  <si>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</si>
  <si>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</si>
  <si>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</si>
  <si>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</si>
  <si>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</si>
  <si>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</si>
  <si>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</si>
  <si>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</si>
  <si>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</si>
  <si>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</si>
  <si>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</si>
  <si>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</si>
  <si>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</si>
  <si>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</si>
  <si>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</si>
  <si>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</si>
  <si>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</si>
  <si>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</si>
  <si>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</si>
  <si>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</si>
  <si>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</si>
  <si>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</si>
  <si>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</si>
  <si>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</si>
  <si>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</si>
  <si>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</si>
  <si>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</si>
  <si>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</si>
  <si>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</si>
  <si>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</si>
  <si>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</si>
  <si>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</si>
  <si>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</si>
  <si>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</si>
  <si>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</si>
  <si>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</si>
  <si>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</si>
  <si>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</si>
  <si>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</si>
  <si>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</si>
  <si>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</si>
  <si>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</si>
  <si>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</si>
  <si>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</si>
  <si>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</si>
  <si>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</si>
  <si>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</si>
  <si>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</si>
  <si>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</si>
  <si>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</si>
  <si>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</si>
  <si>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</si>
  <si>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</si>
  <si>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</si>
  <si>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</si>
  <si>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</si>
  <si>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</si>
  <si>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</si>
  <si>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</si>
  <si>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</si>
  <si>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</si>
  <si>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</si>
  <si>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</si>
  <si>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</si>
  <si>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</si>
  <si>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</si>
  <si>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</si>
  <si>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</si>
  <si>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</si>
  <si>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</si>
  <si>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</si>
  <si>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</si>
  <si>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</si>
  <si>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</si>
  <si>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</si>
  <si>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</si>
  <si>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</si>
  <si>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</si>
  <si>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</si>
  <si>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</si>
  <si>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</si>
  <si>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</si>
  <si>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</si>
  <si>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</si>
  <si>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</si>
  <si>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</si>
  <si>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</si>
  <si>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</si>
  <si>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</si>
  <si>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</si>
  <si>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</si>
  <si>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</si>
  <si>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</si>
  <si>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</si>
  <si>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</si>
  <si>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</si>
  <si>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</si>
  <si>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</si>
  <si>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</si>
  <si>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</si>
  <si>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</si>
  <si>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</si>
  <si>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</si>
  <si>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</si>
  <si>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</si>
  <si>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</si>
  <si>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</si>
  <si>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</si>
  <si>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</si>
  <si>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</si>
  <si>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</si>
  <si>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</si>
  <si>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</si>
  <si>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</si>
  <si>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</si>
  <si>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</si>
  <si>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</si>
  <si>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</si>
  <si>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</si>
  <si>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</si>
  <si>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</si>
  <si>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</si>
  <si>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</si>
  <si>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</si>
  <si>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</si>
  <si>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</si>
  <si>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</si>
  <si>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</si>
  <si>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</si>
  <si>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</si>
  <si>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</si>
  <si>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</si>
  <si>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</si>
  <si>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</si>
  <si>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</si>
  <si>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</si>
  <si>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</si>
  <si>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</si>
  <si>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</si>
  <si>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</si>
  <si>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</si>
  <si>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</si>
  <si>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</si>
  <si>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</si>
  <si>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</si>
  <si>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</si>
  <si>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</si>
  <si>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</si>
  <si>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</si>
  <si>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</si>
  <si>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</si>
  <si>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</si>
  <si>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</si>
  <si>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</si>
  <si>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</si>
  <si>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</si>
  <si>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</si>
  <si>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</si>
  <si>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</si>
  <si>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</si>
  <si>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</si>
  <si>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</si>
  <si>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</si>
  <si>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</si>
  <si>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</si>
  <si>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</si>
  <si>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</si>
  <si>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</si>
  <si>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</si>
  <si>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</si>
  <si>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</si>
  <si>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</si>
  <si>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</si>
  <si>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</si>
  <si>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</si>
  <si>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</si>
  <si>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</si>
  <si>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</si>
  <si>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</si>
  <si>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</si>
  <si>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</si>
  <si>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</si>
  <si>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</si>
  <si>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</si>
  <si>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</si>
  <si>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</si>
  <si>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</si>
  <si>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</si>
  <si>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</si>
  <si>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</si>
  <si>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</si>
  <si>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</si>
  <si>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</si>
  <si>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</si>
  <si>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</si>
  <si>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</si>
  <si>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</si>
  <si>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</si>
  <si>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</si>
  <si>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</si>
  <si>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</si>
  <si>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</si>
  <si>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</si>
  <si>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</si>
  <si>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</si>
  <si>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</si>
  <si>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</si>
  <si>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</si>
  <si>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</si>
  <si>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</si>
  <si>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</si>
  <si>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</si>
  <si>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</si>
  <si>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</si>
  <si>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</si>
  <si>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</si>
  <si>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</si>
  <si>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</si>
  <si>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</si>
  <si>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</si>
  <si>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</si>
  <si>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</si>
  <si>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</si>
  <si>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</si>
  <si>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</si>
  <si>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</si>
  <si>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</si>
  <si>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</si>
  <si>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</si>
  <si>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</si>
  <si>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</si>
  <si>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</si>
  <si>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</si>
  <si>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</si>
  <si>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</si>
  <si>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</si>
  <si>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</si>
  <si>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</si>
  <si>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</si>
  <si>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</si>
  <si>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</si>
  <si>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</si>
  <si>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</si>
  <si>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</si>
  <si>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</si>
  <si>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</si>
  <si>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</si>
  <si>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</si>
  <si>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</si>
  <si>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</si>
  <si>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</si>
  <si>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</si>
  <si>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</si>
  <si>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</si>
  <si>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</si>
  <si>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</si>
  <si>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</si>
  <si>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</si>
  <si>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</si>
  <si>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</si>
  <si>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</si>
  <si>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</si>
  <si>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</si>
  <si>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</si>
  <si>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</si>
  <si>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</si>
  <si>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</si>
  <si>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</si>
  <si>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</si>
  <si>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</si>
  <si>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</si>
  <si>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</si>
  <si>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</si>
  <si>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</si>
  <si>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</si>
  <si>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</si>
  <si>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</si>
  <si>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</si>
  <si>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</si>
  <si>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</si>
  <si>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</si>
  <si>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</si>
  <si>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</si>
  <si>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</si>
  <si>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</si>
  <si>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</si>
  <si>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</si>
  <si>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</si>
  <si>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</si>
  <si>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</si>
  <si>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</si>
  <si>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</si>
  <si>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</si>
  <si>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</si>
  <si>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</si>
  <si>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</si>
  <si>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</si>
  <si>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</si>
  <si>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</si>
  <si>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</si>
  <si>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</si>
  <si>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</si>
  <si>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</si>
  <si>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</si>
  <si>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</si>
  <si>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</si>
  <si>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</si>
  <si>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</si>
  <si>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</si>
  <si>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</si>
  <si>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</si>
  <si>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</si>
  <si>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</si>
  <si>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</si>
  <si>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</si>
  <si>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</si>
  <si>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</si>
  <si>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</si>
  <si>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</si>
  <si>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</si>
  <si>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</si>
  <si>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</si>
  <si>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</si>
  <si>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</si>
  <si>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</si>
  <si>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</si>
  <si>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</si>
  <si>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</si>
  <si>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</si>
  <si>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</si>
  <si>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</si>
  <si>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</si>
  <si>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</si>
  <si>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</si>
  <si>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</si>
  <si>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</si>
  <si>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</si>
  <si>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</si>
  <si>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</si>
  <si>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</si>
  <si>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</si>
  <si>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</si>
  <si>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</si>
  <si>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</si>
  <si>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</si>
  <si>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</si>
  <si>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</si>
  <si>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</si>
  <si>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</si>
  <si>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</si>
  <si>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</si>
  <si>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</si>
  <si>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</si>
  <si>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</si>
  <si>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</si>
  <si>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</si>
  <si>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</si>
  <si>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</si>
  <si>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</si>
  <si>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</si>
  <si>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</si>
  <si>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</si>
  <si>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</si>
  <si>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</si>
  <si>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</si>
  <si>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</si>
  <si>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</si>
  <si>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</si>
  <si>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</si>
  <si>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</si>
  <si>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</si>
  <si>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</si>
  <si>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</si>
  <si>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</si>
  <si>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</si>
  <si>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</si>
  <si>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</si>
  <si>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</si>
  <si>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</si>
  <si>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</si>
  <si>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</si>
  <si>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</si>
  <si>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</si>
  <si>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</si>
  <si>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</si>
  <si>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</si>
  <si>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</si>
  <si>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</si>
  <si>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</si>
  <si>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</si>
  <si>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</si>
  <si>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</si>
  <si>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</si>
  <si>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</si>
  <si>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</si>
  <si>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</si>
  <si>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</si>
  <si>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</si>
  <si>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</si>
  <si>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</si>
  <si>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</si>
  <si>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</si>
  <si>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</si>
  <si>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</si>
  <si>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</si>
  <si>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</si>
  <si>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</si>
  <si>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</si>
  <si>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</si>
  <si>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</si>
  <si>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</si>
  <si>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</si>
  <si>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</si>
  <si>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</si>
  <si>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</si>
  <si>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</si>
  <si>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</si>
  <si>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</si>
  <si>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</si>
  <si>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</si>
  <si>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</si>
  <si>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</si>
  <si>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</si>
  <si>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</si>
  <si>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</si>
  <si>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</si>
  <si>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</si>
  <si>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</si>
  <si>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</si>
  <si>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</si>
  <si>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</si>
  <si>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</si>
  <si>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</si>
  <si>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</si>
  <si>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</si>
  <si>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</si>
  <si>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</si>
  <si>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</si>
  <si>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</si>
  <si>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</si>
  <si>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</si>
  <si>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</si>
  <si>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</si>
  <si>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</si>
  <si>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</si>
  <si>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</si>
  <si>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</si>
  <si>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</si>
  <si>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</si>
  <si>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</si>
  <si>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</si>
  <si>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</si>
  <si>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</si>
  <si>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</si>
  <si>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</si>
  <si>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</si>
  <si>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</si>
  <si>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</si>
  <si>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</si>
  <si>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</si>
  <si>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</si>
  <si>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</si>
  <si>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</si>
  <si>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</si>
  <si>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</si>
  <si>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</si>
  <si>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</si>
  <si>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</si>
  <si>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</si>
  <si>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</si>
  <si>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</si>
  <si>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</si>
  <si>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</si>
  <si>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</si>
  <si>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</si>
  <si>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</si>
  <si>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</si>
  <si>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</si>
  <si>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</si>
  <si>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</si>
  <si>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</si>
  <si>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</si>
  <si>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</si>
  <si>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</si>
  <si>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</si>
  <si>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</si>
  <si>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</si>
  <si>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</si>
  <si>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</si>
  <si>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</si>
  <si>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</si>
  <si>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</si>
  <si>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</si>
  <si>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</si>
  <si>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</si>
  <si>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</si>
  <si>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</si>
  <si>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</si>
  <si>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</si>
  <si>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</si>
  <si>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</si>
  <si>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</si>
  <si>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</si>
  <si>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</si>
  <si>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</si>
  <si>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</si>
  <si>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</si>
  <si>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</si>
  <si>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</si>
  <si>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</si>
  <si>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</si>
  <si>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</si>
  <si>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</si>
  <si>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</si>
  <si>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</si>
  <si>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</si>
  <si>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</si>
  <si>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</si>
  <si>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</si>
  <si>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</si>
  <si>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</si>
  <si>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</si>
  <si>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</si>
  <si>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</si>
  <si>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</si>
  <si>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</si>
  <si>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</si>
  <si>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</si>
  <si>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</si>
  <si>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</si>
  <si>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</si>
  <si>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</si>
  <si>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</si>
  <si>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</si>
  <si>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</si>
  <si>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</si>
  <si>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</si>
  <si>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</si>
  <si>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</si>
  <si>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</si>
  <si>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</si>
  <si>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</si>
  <si>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</si>
  <si>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</si>
  <si>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</si>
  <si>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</si>
  <si>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</si>
  <si>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</si>
  <si>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</si>
  <si>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</si>
  <si>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</si>
  <si>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</si>
  <si>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</si>
  <si>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</si>
  <si>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</si>
  <si>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</si>
  <si>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</si>
  <si>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</si>
  <si>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</si>
  <si>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</si>
  <si>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</si>
  <si>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</si>
  <si>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</si>
  <si>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</si>
  <si>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</si>
  <si>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</si>
  <si>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</si>
  <si>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</si>
  <si>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</si>
  <si>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</si>
  <si>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</si>
  <si>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</si>
  <si>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</si>
  <si>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</si>
  <si>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</si>
  <si>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</si>
  <si>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</si>
  <si>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</si>
  <si>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</si>
  <si>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</si>
  <si>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</si>
  <si>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</si>
  <si>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</si>
  <si>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</si>
  <si>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</si>
  <si>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</si>
  <si>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</si>
  <si>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</si>
  <si>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</si>
  <si>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</si>
  <si>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</si>
  <si>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</si>
  <si>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</si>
  <si>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</si>
  <si>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</si>
  <si>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</si>
  <si>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</si>
  <si>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</si>
  <si>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</si>
  <si>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</si>
  <si>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</si>
  <si>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</si>
  <si>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</si>
  <si>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</si>
  <si>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</si>
  <si>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</si>
  <si>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</si>
  <si>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</si>
  <si>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</si>
  <si>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</si>
  <si>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</si>
  <si>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</si>
  <si>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</si>
  <si>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</si>
  <si>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</si>
  <si>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</si>
  <si>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</si>
  <si>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</si>
  <si>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</si>
  <si>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</si>
  <si>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</si>
  <si>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</si>
  <si>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</si>
  <si>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</si>
  <si>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</si>
  <si>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</si>
  <si>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</si>
  <si>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</si>
  <si>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</si>
  <si>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</si>
  <si>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</si>
  <si>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</si>
  <si>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</si>
  <si>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</si>
  <si>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</si>
  <si>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</si>
  <si>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</si>
  <si>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</si>
  <si>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</si>
  <si>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</si>
  <si>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</si>
  <si>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</si>
  <si>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</si>
  <si>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</si>
  <si>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</si>
  <si>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</si>
  <si>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</si>
  <si>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</si>
  <si>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</si>
  <si>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</si>
  <si>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</si>
  <si>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</si>
  <si>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</si>
  <si>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</si>
  <si>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</si>
  <si>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</si>
  <si>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</si>
  <si>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</si>
  <si>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</si>
  <si>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</si>
  <si>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</si>
  <si>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</si>
  <si>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</si>
  <si>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</si>
  <si>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</si>
  <si>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</si>
  <si>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</si>
  <si>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</si>
  <si>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</si>
  <si>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</si>
  <si>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</si>
  <si>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</si>
  <si>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</si>
  <si>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</si>
  <si>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</si>
  <si>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</si>
  <si>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</si>
  <si>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</si>
  <si>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</si>
  <si>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</si>
  <si>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</si>
  <si>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</si>
  <si>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</si>
  <si>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</si>
  <si>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</si>
  <si>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</si>
  <si>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</si>
  <si>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</si>
  <si>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</si>
  <si>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</si>
  <si>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</si>
  <si>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</si>
  <si>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</si>
  <si>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</si>
  <si>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</si>
  <si>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</si>
  <si>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</si>
  <si>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</si>
  <si>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</si>
  <si>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</si>
  <si>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</si>
  <si>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</si>
  <si>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</si>
  <si>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</si>
  <si>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</si>
  <si>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</si>
  <si>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</si>
  <si>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</si>
  <si>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</si>
  <si>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</si>
  <si>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</si>
  <si>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</si>
  <si>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</si>
  <si>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</si>
  <si>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</si>
  <si>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</si>
  <si>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</si>
  <si>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</si>
  <si>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</si>
  <si>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</si>
  <si>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</si>
  <si>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</si>
  <si>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</si>
  <si>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</si>
  <si>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</si>
  <si>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</si>
  <si>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</si>
  <si>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</si>
  <si>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</si>
  <si>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</si>
  <si>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</si>
  <si>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</si>
  <si>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</si>
  <si>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</si>
  <si>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</si>
  <si>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</si>
  <si>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</si>
  <si>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</si>
  <si>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</si>
  <si>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</si>
  <si>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</si>
  <si>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</si>
  <si>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</si>
  <si>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</si>
  <si>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</si>
  <si>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</si>
  <si>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</si>
  <si>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</si>
  <si>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</si>
  <si>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</si>
  <si>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</si>
  <si>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</si>
  <si>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</si>
  <si>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</si>
  <si>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</si>
  <si>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</si>
  <si>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</si>
  <si>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</si>
  <si>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</si>
  <si>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</si>
  <si>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</si>
  <si>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</si>
  <si>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</si>
  <si>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</si>
  <si>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</si>
  <si>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</si>
  <si>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</si>
  <si>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</si>
  <si>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</si>
  <si>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</si>
  <si>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</si>
  <si>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</si>
  <si>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</si>
  <si>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</si>
  <si>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</si>
  <si>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</si>
  <si>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</si>
  <si>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</si>
  <si>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</si>
  <si>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</si>
  <si>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</si>
  <si>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</si>
  <si>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</si>
  <si>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</si>
  <si>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</si>
  <si>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</si>
  <si>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</si>
  <si>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</si>
  <si>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</si>
  <si>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</si>
  <si>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</si>
  <si>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</si>
  <si>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</si>
  <si>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</si>
  <si>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</si>
  <si>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</si>
  <si>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</si>
  <si>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</si>
  <si>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</si>
  <si>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</si>
  <si>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</si>
  <si>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</si>
  <si>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</si>
  <si>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</si>
  <si>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</si>
  <si>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</si>
  <si>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</si>
  <si>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</si>
  <si>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</si>
  <si>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</si>
  <si>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</si>
  <si>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</si>
  <si>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</si>
  <si>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</si>
  <si>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</si>
  <si>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</si>
  <si>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</si>
  <si>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</si>
  <si>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</si>
  <si>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</si>
  <si>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</si>
  <si>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</si>
  <si>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</si>
  <si>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</si>
  <si>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</si>
  <si>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</si>
  <si>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</si>
  <si>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</si>
  <si>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</si>
  <si>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</si>
  <si>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</si>
  <si>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</si>
  <si>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</si>
  <si>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</si>
  <si>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</si>
  <si>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</si>
  <si>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</si>
  <si>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</si>
  <si>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</si>
  <si>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</si>
  <si>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</si>
  <si>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</si>
  <si>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</si>
  <si>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</si>
  <si>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</si>
  <si>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</si>
  <si>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</si>
  <si>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</si>
  <si>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</si>
  <si>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</si>
  <si>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</si>
  <si>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</si>
  <si>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</si>
  <si>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</si>
  <si>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</si>
  <si>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</si>
  <si>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</si>
  <si>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</si>
  <si>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</si>
  <si>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</si>
  <si>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</si>
  <si>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</si>
  <si>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</si>
  <si>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</si>
  <si>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</si>
  <si>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</si>
  <si>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</si>
  <si>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</si>
  <si>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</si>
  <si>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</si>
  <si>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</si>
  <si>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</si>
  <si>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</si>
  <si>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</si>
  <si>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</si>
  <si>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</si>
  <si>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</si>
  <si>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</si>
  <si>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</si>
  <si>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</si>
  <si>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</si>
  <si>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</si>
  <si>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</si>
  <si>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</si>
  <si>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</si>
  <si>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</si>
  <si>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</si>
  <si>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</si>
  <si>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</si>
  <si>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</si>
  <si>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</si>
  <si>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</si>
  <si>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</si>
  <si>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</si>
  <si>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</si>
  <si>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</si>
  <si>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</si>
  <si>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</si>
  <si>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</si>
  <si>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</si>
  <si>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</si>
  <si>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</si>
  <si>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</si>
  <si>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</si>
  <si>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</si>
  <si>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</si>
  <si>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</si>
  <si>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</si>
  <si>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</si>
  <si>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</si>
  <si>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</si>
  <si>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</si>
  <si>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</si>
  <si>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</si>
  <si>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</si>
  <si>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</si>
  <si>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</si>
  <si>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</si>
  <si>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</si>
  <si>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</si>
  <si>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</si>
  <si>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</si>
  <si>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</si>
  <si>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</si>
  <si>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</si>
  <si>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</si>
  <si>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</si>
  <si>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</si>
  <si>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</si>
  <si>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</si>
  <si>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</si>
  <si>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</si>
  <si>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</si>
  <si>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</si>
  <si>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</si>
  <si>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</si>
  <si>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</si>
  <si>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</si>
  <si>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</si>
  <si>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</si>
  <si>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</si>
  <si>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</si>
  <si>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</si>
  <si>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</si>
  <si>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</si>
  <si>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</si>
  <si>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</si>
  <si>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</si>
  <si>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</si>
  <si>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</si>
  <si>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</si>
  <si>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</si>
  <si>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</si>
  <si>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</si>
  <si>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</si>
  <si>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</si>
  <si>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</si>
  <si>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</si>
  <si>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</si>
  <si>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</si>
  <si>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</si>
  <si>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</si>
  <si>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</si>
  <si>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</si>
  <si>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</si>
  <si>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</si>
  <si>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</si>
  <si>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</si>
  <si>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</si>
  <si>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</si>
  <si>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</si>
  <si>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</si>
  <si>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</si>
  <si>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</si>
  <si>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</si>
  <si>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</si>
  <si>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</si>
  <si>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</si>
  <si>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</si>
  <si>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</si>
  <si>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</si>
  <si>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</si>
  <si>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</si>
  <si>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</si>
  <si>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</si>
  <si>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</si>
  <si>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</si>
  <si>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</si>
  <si>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</si>
  <si>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</si>
  <si>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</si>
  <si>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</si>
  <si>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</si>
  <si>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</si>
  <si>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</si>
  <si>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</si>
  <si>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</si>
  <si>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</si>
  <si>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</si>
  <si>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</si>
  <si>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</si>
  <si>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</si>
  <si>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</si>
  <si>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</si>
  <si>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</si>
  <si>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</si>
  <si>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</si>
  <si>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</si>
  <si>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</si>
  <si>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</si>
  <si>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</si>
  <si>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</si>
  <si>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</si>
  <si>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</si>
  <si>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</si>
  <si>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</si>
  <si>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</si>
  <si>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</si>
  <si>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</si>
  <si>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</si>
  <si>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</si>
  <si>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</si>
  <si>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</si>
  <si>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</si>
  <si>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</si>
  <si>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</si>
  <si>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</si>
  <si>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</si>
  <si>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</si>
  <si>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</si>
  <si>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</si>
  <si>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</si>
  <si>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</si>
  <si>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</si>
  <si>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</si>
  <si>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</si>
  <si>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</si>
  <si>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</si>
  <si>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</si>
  <si>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</si>
  <si>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</si>
  <si>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</si>
  <si>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</si>
  <si>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</si>
  <si>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</si>
  <si>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</si>
  <si>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</si>
  <si>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</si>
  <si>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</si>
  <si>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</si>
  <si>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</si>
  <si>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</si>
  <si>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</si>
  <si>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</si>
  <si>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</si>
  <si>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</si>
  <si>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</si>
  <si>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</si>
  <si>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</si>
  <si>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</si>
  <si>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</si>
  <si>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</si>
  <si>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</si>
  <si>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</si>
  <si>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</si>
  <si>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</si>
  <si>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</si>
  <si>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</si>
  <si>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</si>
  <si>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</si>
  <si>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</si>
  <si>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</si>
  <si>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</si>
  <si>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</si>
  <si>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</si>
  <si>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</si>
  <si>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</si>
  <si>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</si>
  <si>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</si>
  <si>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</si>
  <si>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</si>
  <si>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</si>
  <si>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</si>
  <si>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</si>
  <si>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</si>
  <si>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</si>
  <si>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</si>
  <si>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</si>
  <si>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</si>
  <si>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</si>
  <si>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</si>
  <si>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</si>
  <si>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</si>
  <si>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</si>
  <si>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</si>
  <si>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</si>
  <si>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</si>
  <si>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</si>
  <si>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</si>
  <si>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</si>
  <si>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</si>
  <si>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</si>
  <si>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</si>
  <si>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</si>
  <si>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</si>
  <si>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</si>
  <si>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</si>
  <si>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</si>
  <si>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</si>
  <si>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</si>
  <si>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</si>
  <si>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</si>
  <si>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</si>
  <si>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</si>
  <si>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</si>
  <si>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</si>
  <si>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</si>
  <si>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</si>
  <si>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</si>
  <si>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</si>
  <si>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</si>
  <si>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</si>
  <si>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</si>
  <si>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</si>
  <si>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</si>
  <si>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</si>
  <si>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</si>
  <si>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</si>
  <si>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</si>
  <si>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</si>
  <si>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</si>
  <si>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</si>
  <si>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</si>
  <si>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</si>
  <si>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</si>
  <si>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</si>
  <si>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</si>
  <si>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</si>
  <si>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</si>
  <si>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</si>
  <si>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</si>
  <si>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</si>
  <si>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</si>
  <si>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</si>
  <si>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</si>
  <si>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</si>
  <si>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</si>
  <si>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</si>
  <si>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</si>
  <si>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</si>
  <si>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</si>
  <si>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</si>
  <si>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</si>
  <si>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</si>
  <si>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</si>
  <si>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</si>
  <si>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</si>
  <si>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</si>
  <si>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</si>
  <si>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</si>
  <si>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</si>
  <si>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</si>
  <si>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</si>
  <si>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</si>
  <si>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</si>
  <si>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</si>
  <si>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</si>
  <si>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</si>
  <si>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</si>
  <si>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</si>
  <si>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</si>
  <si>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</si>
  <si>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</si>
  <si>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</si>
  <si>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</si>
  <si>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</si>
  <si>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</si>
  <si>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</si>
  <si>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</si>
  <si>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</si>
  <si>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</si>
  <si>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</si>
  <si>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</si>
  <si>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</si>
  <si>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</si>
  <si>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</si>
  <si>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</si>
  <si>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</si>
  <si>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</si>
  <si>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</si>
  <si>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</si>
  <si>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</si>
  <si>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</si>
  <si>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</si>
  <si>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</si>
  <si>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</si>
  <si>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</si>
  <si>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</si>
  <si>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</si>
  <si>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</si>
  <si>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</si>
  <si>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</si>
  <si>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</si>
  <si>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</si>
  <si>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</si>
  <si>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</si>
  <si>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</si>
  <si>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</si>
  <si>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</si>
  <si>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</si>
  <si>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</si>
  <si>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</si>
  <si>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</si>
  <si>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</si>
  <si>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</si>
  <si>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</si>
  <si>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</si>
  <si>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</si>
  <si>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</si>
  <si>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</si>
  <si>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</si>
  <si>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</si>
  <si>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</si>
  <si>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</si>
  <si>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</si>
  <si>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</si>
  <si>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</si>
  <si>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</si>
  <si>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</si>
  <si>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</si>
  <si>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</si>
  <si>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</si>
  <si>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</si>
  <si>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</si>
  <si>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</si>
  <si>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</si>
  <si>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</si>
  <si>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</si>
  <si>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</si>
  <si>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</si>
  <si>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</si>
  <si>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</si>
  <si>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</si>
  <si>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</si>
  <si>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</si>
  <si>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</si>
  <si>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</si>
  <si>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</si>
  <si>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</si>
  <si>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</si>
  <si>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</si>
  <si>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</si>
  <si>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</si>
  <si>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</si>
  <si>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</si>
  <si>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</si>
  <si>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</si>
  <si>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</si>
  <si>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</si>
  <si>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</si>
  <si>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</si>
  <si>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</si>
  <si>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</si>
  <si>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</si>
  <si>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</si>
  <si>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</si>
  <si>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</si>
  <si>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</si>
  <si>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</si>
  <si>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</si>
  <si>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</si>
  <si>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</si>
  <si>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</si>
  <si>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</si>
  <si>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</si>
  <si>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</si>
  <si>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</si>
  <si>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</si>
  <si>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</si>
  <si>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</si>
  <si>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</si>
  <si>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</si>
  <si>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</si>
  <si>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</si>
  <si>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</si>
  <si>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</si>
  <si>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</si>
  <si>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</si>
  <si>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</si>
  <si>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</si>
  <si>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</si>
  <si>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</si>
  <si>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</si>
  <si>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</si>
  <si>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</si>
  <si>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</si>
  <si>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</si>
  <si>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</si>
  <si>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</si>
  <si>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</si>
  <si>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</si>
  <si>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</si>
  <si>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</si>
  <si>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</si>
  <si>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</si>
  <si>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</si>
  <si>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</si>
  <si>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</si>
  <si>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</si>
  <si>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</si>
  <si>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</si>
  <si>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</si>
  <si>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</si>
  <si>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</si>
  <si>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</si>
  <si>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</si>
  <si>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</si>
  <si>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</si>
  <si>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</si>
  <si>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</si>
  <si>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</si>
  <si>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</si>
  <si>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</si>
  <si>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</si>
  <si>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</si>
  <si>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</si>
  <si>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</si>
  <si>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</si>
  <si>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</si>
  <si>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</si>
  <si>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</si>
  <si>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</si>
  <si>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</si>
  <si>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</si>
  <si>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</si>
  <si>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</si>
  <si>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</si>
  <si>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</si>
  <si>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</si>
  <si>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</si>
  <si>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</si>
  <si>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</si>
  <si>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</si>
  <si>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</si>
  <si>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</si>
  <si>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</si>
  <si>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</si>
  <si>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</si>
  <si>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</si>
  <si>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</si>
  <si>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</si>
  <si>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</si>
  <si>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</si>
  <si>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</si>
  <si>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</si>
  <si>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</si>
  <si>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</si>
  <si>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</si>
  <si>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</si>
  <si>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</si>
  <si>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</si>
  <si>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</si>
  <si>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</si>
  <si>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</si>
  <si>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</si>
  <si>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</si>
  <si>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</si>
  <si>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</si>
  <si>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</si>
  <si>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</si>
  <si>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</si>
  <si>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</si>
  <si>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</si>
  <si>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</si>
  <si>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</si>
  <si>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</si>
  <si>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</si>
  <si>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</si>
  <si>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</si>
  <si>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</si>
  <si>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</si>
  <si>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</si>
  <si>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</si>
  <si>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</si>
  <si>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</si>
  <si>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</si>
  <si>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</si>
  <si>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</si>
  <si>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</si>
  <si>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</si>
  <si>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</si>
  <si>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</si>
  <si>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</si>
  <si>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</si>
  <si>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</si>
  <si>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</si>
  <si>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</si>
  <si>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</si>
  <si>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</si>
  <si>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</si>
  <si>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</si>
  <si>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</si>
  <si>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</si>
  <si>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</si>
  <si>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</si>
  <si>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</si>
  <si>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</si>
  <si>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</si>
  <si>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</si>
  <si>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</si>
  <si>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</si>
  <si>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</si>
  <si>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</si>
  <si>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</si>
  <si>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</si>
  <si>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</si>
  <si>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</si>
  <si>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</si>
  <si>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</si>
  <si>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</si>
  <si>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</si>
  <si>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</si>
  <si>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</si>
  <si>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</si>
  <si>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</si>
  <si>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</si>
  <si>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</si>
  <si>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</si>
  <si>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</si>
  <si>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</si>
  <si>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</si>
  <si>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</si>
  <si>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</si>
  <si>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</si>
  <si>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</si>
  <si>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</si>
  <si>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</si>
  <si>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</si>
  <si>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</si>
  <si>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</si>
  <si>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</si>
  <si>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</si>
  <si>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</si>
  <si>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</si>
  <si>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</si>
  <si>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</si>
  <si>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</si>
  <si>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</si>
  <si>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</si>
  <si>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</si>
  <si>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</si>
  <si>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</si>
  <si>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</si>
  <si>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</si>
  <si>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</si>
  <si>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</si>
  <si>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</si>
  <si>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</si>
  <si>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</si>
  <si>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</si>
  <si>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</si>
  <si>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</si>
  <si>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</si>
  <si>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</si>
  <si>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</si>
  <si>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</si>
  <si>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</si>
  <si>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</si>
  <si>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</si>
  <si>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</si>
  <si>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</si>
  <si>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</si>
  <si>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</si>
  <si>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</si>
  <si>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</si>
  <si>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</si>
  <si>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</si>
  <si>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</si>
  <si>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</si>
  <si>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</si>
  <si>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</si>
  <si>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</si>
  <si>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</si>
  <si>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</si>
  <si>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</si>
  <si>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</si>
  <si>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</si>
  <si>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</si>
  <si>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</si>
  <si>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</si>
  <si>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</si>
  <si>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</si>
  <si>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</si>
  <si>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</si>
  <si>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</si>
  <si>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</si>
  <si>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</si>
  <si>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</si>
  <si>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</si>
  <si>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</si>
  <si>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</si>
  <si>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</si>
  <si>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</si>
  <si>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</si>
  <si>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</si>
  <si>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</si>
  <si>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</si>
  <si>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</si>
  <si>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</si>
  <si>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</si>
  <si>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</si>
  <si>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</si>
  <si>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</si>
  <si>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</si>
  <si>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</si>
  <si>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</si>
  <si>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</si>
  <si>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</si>
  <si>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</si>
  <si>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</si>
  <si>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</si>
  <si>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</si>
  <si>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</si>
  <si>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</si>
  <si>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</si>
  <si>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</si>
  <si>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</si>
  <si>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</si>
  <si>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</si>
  <si>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</si>
  <si>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</si>
  <si>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</si>
  <si>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</si>
  <si>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</si>
  <si>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</si>
  <si>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</si>
  <si>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</si>
  <si>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</si>
  <si>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</si>
  <si>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</si>
  <si>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</si>
  <si>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</si>
  <si>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</si>
  <si>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</si>
  <si>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</si>
  <si>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</si>
  <si>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</si>
  <si>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</si>
  <si>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</si>
  <si>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</si>
  <si>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</si>
  <si>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</si>
  <si>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</si>
  <si>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</si>
  <si>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</si>
  <si>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</si>
  <si>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</si>
  <si>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</si>
  <si>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</si>
  <si>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</si>
  <si>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</si>
  <si>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</si>
  <si>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</si>
  <si>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</si>
  <si>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</si>
  <si>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</si>
  <si>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</si>
  <si>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</si>
  <si>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</si>
  <si>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</si>
  <si>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</si>
  <si>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</si>
  <si>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</si>
  <si>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</si>
  <si>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</si>
  <si>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</si>
  <si>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</si>
  <si>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</si>
  <si>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</si>
  <si>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</si>
  <si>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</si>
  <si>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</si>
  <si>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</si>
  <si>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</si>
  <si>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</si>
  <si>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</si>
  <si>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</si>
  <si>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</si>
  <si>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</si>
  <si>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</si>
  <si>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</si>
  <si>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</si>
  <si>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</si>
  <si>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</si>
  <si>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</si>
  <si>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</si>
  <si>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</si>
  <si>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</si>
  <si>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</si>
  <si>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</si>
  <si>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</si>
  <si>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</si>
  <si>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</si>
  <si>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</si>
  <si>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</si>
  <si>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</si>
  <si>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</si>
  <si>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</si>
  <si>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</si>
  <si>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</si>
  <si>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</si>
  <si>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</si>
  <si>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</si>
  <si>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</si>
  <si>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</si>
  <si>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</si>
  <si>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</si>
  <si>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</si>
  <si>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</si>
  <si>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</si>
  <si>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</si>
  <si>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</si>
  <si>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</si>
  <si>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</si>
  <si>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</si>
  <si>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</si>
  <si>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</si>
  <si>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</si>
  <si>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</si>
  <si>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</si>
  <si>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</si>
  <si>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</si>
  <si>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</si>
  <si>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</si>
  <si>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</si>
  <si>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</si>
  <si>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</si>
  <si>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</si>
  <si>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</si>
  <si>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</si>
  <si>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</si>
  <si>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</si>
  <si>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</si>
  <si>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</si>
  <si>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</si>
  <si>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</si>
  <si>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</si>
  <si>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</si>
  <si>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</si>
  <si>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</si>
  <si>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</si>
  <si>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</si>
  <si>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</si>
  <si>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</si>
  <si>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</si>
  <si>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</si>
  <si>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</si>
  <si>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</si>
  <si>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</si>
  <si>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</si>
  <si>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</si>
  <si>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</si>
  <si>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</si>
  <si>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</si>
  <si>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</si>
  <si>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</si>
  <si>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</si>
  <si>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</si>
  <si>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</si>
  <si>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</si>
  <si>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</si>
  <si>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</si>
  <si>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</si>
  <si>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</si>
  <si>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</si>
  <si>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</si>
  <si>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</si>
  <si>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</si>
  <si>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</si>
  <si>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</si>
  <si>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</si>
  <si>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</si>
  <si>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</si>
  <si>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</si>
  <si>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</si>
  <si>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</si>
  <si>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</si>
  <si>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</si>
  <si>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</si>
  <si>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</si>
  <si>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</si>
  <si>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</si>
  <si>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</si>
  <si>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</si>
  <si>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</si>
  <si>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</si>
  <si>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</si>
  <si>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</si>
  <si>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</si>
  <si>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</si>
  <si>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</si>
  <si>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</si>
  <si>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</si>
  <si>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</si>
  <si>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</si>
  <si>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</si>
  <si>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</si>
  <si>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</si>
  <si>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</si>
  <si>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</si>
  <si>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</si>
  <si>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</si>
  <si>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</si>
  <si>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</si>
  <si>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</si>
  <si>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</si>
  <si>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</si>
  <si>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</si>
  <si>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</si>
  <si>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</si>
  <si>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</si>
  <si>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</si>
  <si>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</si>
  <si>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</si>
  <si>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</si>
  <si>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</si>
  <si>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</si>
  <si>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</si>
  <si>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</si>
  <si>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</si>
  <si>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</si>
  <si>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</si>
  <si>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</si>
  <si>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</si>
  <si>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</si>
  <si>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</si>
  <si>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</si>
  <si>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</si>
  <si>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</si>
  <si>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</si>
  <si>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</si>
  <si>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</si>
  <si>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</si>
  <si>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</si>
  <si>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</si>
  <si>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</si>
  <si>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</si>
  <si>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</si>
  <si>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</si>
  <si>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</si>
  <si>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</si>
  <si>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</si>
  <si>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</si>
  <si>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</si>
  <si>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</si>
  <si>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</si>
  <si>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</si>
  <si>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</si>
  <si>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</si>
  <si>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</si>
  <si>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</si>
  <si>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</si>
  <si>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</si>
  <si>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</si>
  <si>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</si>
  <si>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</si>
  <si>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</si>
  <si>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</si>
  <si>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</si>
  <si>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</si>
  <si>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</si>
  <si>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</si>
  <si>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</si>
  <si>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</si>
  <si>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</si>
  <si>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</si>
  <si>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</si>
  <si>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</si>
  <si>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</si>
  <si>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</si>
  <si>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</si>
  <si>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</si>
  <si>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</si>
  <si>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</si>
  <si>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</si>
  <si>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</si>
  <si>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</si>
  <si>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</si>
  <si>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</si>
  <si>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</si>
  <si>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</si>
  <si>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</si>
  <si>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</si>
  <si>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</si>
  <si>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</si>
  <si>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</si>
  <si>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</si>
  <si>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</si>
  <si>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</si>
  <si>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</si>
  <si>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</si>
  <si>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</si>
  <si>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</si>
  <si>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</si>
  <si>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</si>
  <si>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</si>
  <si>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</si>
  <si>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</si>
  <si>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</si>
  <si>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</si>
  <si>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</si>
  <si>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</si>
  <si>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</si>
  <si>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</si>
  <si>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</si>
  <si>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</si>
  <si>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</si>
  <si>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</si>
  <si>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</si>
  <si>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</si>
  <si>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</si>
  <si>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</si>
  <si>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</si>
  <si>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</si>
  <si>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</si>
  <si>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</si>
  <si>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</si>
  <si>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</si>
  <si>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</si>
  <si>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</si>
  <si>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</si>
  <si>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</si>
  <si>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</si>
  <si>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</si>
  <si>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</si>
  <si>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</si>
  <si>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</si>
  <si>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</si>
  <si>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</si>
  <si>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</si>
  <si>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</si>
  <si>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</si>
  <si>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</si>
  <si>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</si>
  <si>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</si>
  <si>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</si>
  <si>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</si>
  <si>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</si>
  <si>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</si>
  <si>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</si>
  <si>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</si>
  <si>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</si>
  <si>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</si>
  <si>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</si>
  <si>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</si>
  <si>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</si>
  <si>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</si>
  <si>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</si>
  <si>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</si>
  <si>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</si>
  <si>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</si>
  <si>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</si>
  <si>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</si>
  <si>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</si>
  <si>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</si>
  <si>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</si>
  <si>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</si>
  <si>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</si>
  <si>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</si>
  <si>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</si>
  <si>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</si>
  <si>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</si>
  <si>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</si>
  <si>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</si>
  <si>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</si>
  <si>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</si>
  <si>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</si>
  <si>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</si>
  <si>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</si>
  <si>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</si>
  <si>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</si>
  <si>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</si>
  <si>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</si>
  <si>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</si>
  <si>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</si>
  <si>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</si>
  <si>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</si>
  <si>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</si>
  <si>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</si>
  <si>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</si>
  <si>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</si>
  <si>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</si>
  <si>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</si>
  <si>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</si>
  <si>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</si>
  <si>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</si>
  <si>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</si>
  <si>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</si>
  <si>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</si>
  <si>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</si>
  <si>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</si>
  <si>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</si>
  <si>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</si>
  <si>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</si>
  <si>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</si>
  <si>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</si>
  <si>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</si>
  <si>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</si>
  <si>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</si>
  <si>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</si>
  <si>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</si>
  <si>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</si>
  <si>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</si>
  <si>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</si>
  <si>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</si>
  <si>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</si>
  <si>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</si>
  <si>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</si>
  <si>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</si>
  <si>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</si>
  <si>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</si>
  <si>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</si>
  <si>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</si>
  <si>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</si>
  <si>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</si>
  <si>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</si>
  <si>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</si>
  <si>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</si>
  <si>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</si>
  <si>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</si>
  <si>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</si>
  <si>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</si>
  <si>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</si>
  <si>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</si>
  <si>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</si>
  <si>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</si>
  <si>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</si>
  <si>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</si>
  <si>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</si>
  <si>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</si>
  <si>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</si>
  <si>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</si>
  <si>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</si>
  <si>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</si>
  <si>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</si>
  <si>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</si>
  <si>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</si>
  <si>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</si>
  <si>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</si>
  <si>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</si>
  <si>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</si>
  <si>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</si>
  <si>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</si>
  <si>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</si>
  <si>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</si>
  <si>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</si>
  <si>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</si>
  <si>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</si>
  <si>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</si>
  <si>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</si>
  <si>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</si>
  <si>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</si>
  <si>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</si>
  <si>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</si>
  <si>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</si>
  <si>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</si>
  <si>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</si>
  <si>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</si>
  <si>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</si>
  <si>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</si>
  <si>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</si>
  <si>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</si>
  <si>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</si>
  <si>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</si>
  <si>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</si>
  <si>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</si>
  <si>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</si>
  <si>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</si>
  <si>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</si>
  <si>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</si>
  <si>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</si>
  <si>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</si>
  <si>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</si>
  <si>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</si>
  <si>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</si>
  <si>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</si>
  <si>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</si>
  <si>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</si>
  <si>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</si>
  <si>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</si>
  <si>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</si>
  <si>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</si>
  <si>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</si>
  <si>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</si>
  <si>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</si>
  <si>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</si>
  <si>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</si>
  <si>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</si>
  <si>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</si>
  <si>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</si>
  <si>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</si>
  <si>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</si>
  <si>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</si>
  <si>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</si>
  <si>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</si>
  <si>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</si>
  <si>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</si>
  <si>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</si>
  <si>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</si>
  <si>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</si>
  <si>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</si>
  <si>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</si>
  <si>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</si>
  <si>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</si>
  <si>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</si>
  <si>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</si>
  <si>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</si>
  <si>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</si>
  <si>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</si>
  <si>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</si>
  <si>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</si>
  <si>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</si>
  <si>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</si>
  <si>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</si>
  <si>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</si>
  <si>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</si>
  <si>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</si>
  <si>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</si>
  <si>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</si>
  <si>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</si>
  <si>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</si>
  <si>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</si>
  <si>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</si>
  <si>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</si>
  <si>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</si>
  <si>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</si>
  <si>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</si>
  <si>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</si>
  <si>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</si>
  <si>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</si>
  <si>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</si>
  <si>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</si>
  <si>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</si>
  <si>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</si>
  <si>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</si>
  <si>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</si>
  <si>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</si>
  <si>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</si>
  <si>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</si>
  <si>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</si>
  <si>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</si>
  <si>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</si>
  <si>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</si>
  <si>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</si>
  <si>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</si>
  <si>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</si>
  <si>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</si>
  <si>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</si>
  <si>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</si>
  <si>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</si>
  <si>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</si>
  <si>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</si>
  <si>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</si>
  <si>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</si>
  <si>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</si>
  <si>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</si>
  <si>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</si>
  <si>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</si>
  <si>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</si>
  <si>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</si>
  <si>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</si>
  <si>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</si>
  <si>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</si>
  <si>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</si>
  <si>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</si>
  <si>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</si>
  <si>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</si>
  <si>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</si>
  <si>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</si>
  <si>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</si>
  <si>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</si>
  <si>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</si>
  <si>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</si>
  <si>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</si>
  <si>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</si>
  <si>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</si>
  <si>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</si>
  <si>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</si>
  <si>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</si>
  <si>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</si>
  <si>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</si>
  <si>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</si>
  <si>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</si>
  <si>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</si>
  <si>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</si>
  <si>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</si>
  <si>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</si>
  <si>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</si>
  <si>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</si>
  <si>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</si>
  <si>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</si>
  <si>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</si>
  <si>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</si>
  <si>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</si>
  <si>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</si>
  <si>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</si>
  <si>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</si>
  <si>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</si>
  <si>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</si>
  <si>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</si>
  <si>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</si>
  <si>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</si>
  <si>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</si>
  <si>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</si>
  <si>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</si>
  <si>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</si>
  <si>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</si>
  <si>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</si>
  <si>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</si>
  <si>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</si>
  <si>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</si>
  <si>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</si>
  <si>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</si>
  <si>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</si>
  <si>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</si>
  <si>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</si>
  <si>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</si>
  <si>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</si>
  <si>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</si>
  <si>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</si>
  <si>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</si>
  <si>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</si>
  <si>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</si>
  <si>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</si>
  <si>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</si>
  <si>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</si>
  <si>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</si>
  <si>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</si>
  <si>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</si>
  <si>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</si>
  <si>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</si>
  <si>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</si>
  <si>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</si>
  <si>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</si>
  <si>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</si>
  <si>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</si>
  <si>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</si>
  <si>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</si>
  <si>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</si>
  <si>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</si>
  <si>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</si>
  <si>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</si>
  <si>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</si>
  <si>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</si>
  <si>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</si>
  <si>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</si>
  <si>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</si>
  <si>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</si>
  <si>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</si>
  <si>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</si>
  <si>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</si>
  <si>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</si>
  <si>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</si>
  <si>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</si>
  <si>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</si>
  <si>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</si>
  <si>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</si>
  <si>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</si>
  <si>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</si>
  <si>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</si>
  <si>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</si>
  <si>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</si>
  <si>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</si>
  <si>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</si>
  <si>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</si>
  <si>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</si>
  <si>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</si>
  <si>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</si>
  <si>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</si>
  <si>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</si>
  <si>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</si>
  <si>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</si>
  <si>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</si>
  <si>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</si>
  <si>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</si>
  <si>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</si>
  <si>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</si>
  <si>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</si>
  <si>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</si>
  <si>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</si>
  <si>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</si>
  <si>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</si>
  <si>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</si>
  <si>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</si>
  <si>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</si>
  <si>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</si>
  <si>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</si>
  <si>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</si>
  <si>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</si>
  <si>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</si>
  <si>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</si>
  <si>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</si>
  <si>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</si>
  <si>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</si>
  <si>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</si>
  <si>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</si>
  <si>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</si>
  <si>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</si>
  <si>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</si>
  <si>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</si>
  <si>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</si>
  <si>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</si>
  <si>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</si>
  <si>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</si>
  <si>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</si>
  <si>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</si>
  <si>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</si>
  <si>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</si>
  <si>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</si>
  <si>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</si>
  <si>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</si>
  <si>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</si>
  <si>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</si>
  <si>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</si>
  <si>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</si>
  <si>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</si>
  <si>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</si>
  <si>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</si>
  <si>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</si>
  <si>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</si>
  <si>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</si>
  <si>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</si>
  <si>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</si>
  <si>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</si>
  <si>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</si>
  <si>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</si>
  <si>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</si>
  <si>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</si>
  <si>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</si>
  <si>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</si>
  <si>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</si>
  <si>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</si>
  <si>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</si>
  <si>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</si>
  <si>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</si>
  <si>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</si>
  <si>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</si>
  <si>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</si>
  <si>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</si>
  <si>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</si>
  <si>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</si>
  <si>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</si>
  <si>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</si>
  <si>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</si>
  <si>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</si>
  <si>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</si>
  <si>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</si>
  <si>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</si>
  <si>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</si>
  <si>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</si>
  <si>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</si>
  <si>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</si>
  <si>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</si>
  <si>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</si>
  <si>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</si>
  <si>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</si>
  <si>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</si>
  <si>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</si>
  <si>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</si>
  <si>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</si>
  <si>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</si>
  <si>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</si>
  <si>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</si>
  <si>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</si>
  <si>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</si>
  <si>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</si>
  <si>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</si>
  <si>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</si>
  <si>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</si>
  <si>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</si>
  <si>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</si>
  <si>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</si>
  <si>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</si>
  <si>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</si>
  <si>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</si>
  <si>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</si>
  <si>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</si>
  <si>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</si>
  <si>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</si>
  <si>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</si>
  <si>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</si>
  <si>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</si>
  <si>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</si>
  <si>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</si>
  <si>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</si>
  <si>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</si>
  <si>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</si>
  <si>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</si>
  <si>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</si>
  <si>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</si>
  <si>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</si>
  <si>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</si>
  <si>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</si>
  <si>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</si>
  <si>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</si>
  <si>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</si>
  <si>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</si>
  <si>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</si>
  <si>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</si>
  <si>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</si>
  <si>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</si>
  <si>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</si>
  <si>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</si>
  <si>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</si>
  <si>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</si>
  <si>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</si>
  <si>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</si>
  <si>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</si>
  <si>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</si>
  <si>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</si>
  <si>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</si>
  <si>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</si>
  <si>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</si>
  <si>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</si>
  <si>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</si>
  <si>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</si>
  <si>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</si>
  <si>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</si>
  <si>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</si>
  <si>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</si>
  <si>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</si>
  <si>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</si>
  <si>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</si>
  <si>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</si>
  <si>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</si>
  <si>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</si>
  <si>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</si>
  <si>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</si>
  <si>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</si>
  <si>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</si>
  <si>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</si>
  <si>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</si>
  <si>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</si>
  <si>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</si>
  <si>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</si>
  <si>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</si>
  <si>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</si>
  <si>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</si>
  <si>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</si>
  <si>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</si>
  <si>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</si>
  <si>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</si>
  <si>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</si>
  <si>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</si>
  <si>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</si>
  <si>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</si>
  <si>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</si>
  <si>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</si>
  <si>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</si>
  <si>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</si>
  <si>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</si>
  <si>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</si>
  <si>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</si>
  <si>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</si>
  <si>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</si>
  <si>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</si>
  <si>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</si>
  <si>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</si>
  <si>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</si>
  <si>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</si>
  <si>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</si>
  <si>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</si>
  <si>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</si>
  <si>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</si>
  <si>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</si>
  <si>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</si>
  <si>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</si>
  <si>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</si>
  <si>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</si>
  <si>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</si>
  <si>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</si>
  <si>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</si>
  <si>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</si>
  <si>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</si>
  <si>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</si>
  <si>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</si>
  <si>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</si>
  <si>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</si>
  <si>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</si>
  <si>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</si>
  <si>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</si>
  <si>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</si>
  <si>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</si>
  <si>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</si>
  <si>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</si>
  <si>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</si>
  <si>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</si>
  <si>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</si>
  <si>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</si>
  <si>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</si>
  <si>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</si>
  <si>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</si>
  <si>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</si>
  <si>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</si>
  <si>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</si>
  <si>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</si>
  <si>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</si>
  <si>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</si>
  <si>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</si>
  <si>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</si>
  <si>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</si>
  <si>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</si>
  <si>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</si>
  <si>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</si>
  <si>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</si>
  <si>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</si>
  <si>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</si>
  <si>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</si>
  <si>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</si>
  <si>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</si>
  <si>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</si>
  <si>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</si>
  <si>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</si>
  <si>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</si>
  <si>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</si>
  <si>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</si>
  <si>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</si>
  <si>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</si>
  <si>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</si>
  <si>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</si>
  <si>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</si>
  <si>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</si>
  <si>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</si>
  <si>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</si>
  <si>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</si>
  <si>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</si>
  <si>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</si>
  <si>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</si>
  <si>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</si>
  <si>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</si>
  <si>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</si>
  <si>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</si>
  <si>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</si>
  <si>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</si>
  <si>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</si>
  <si>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</si>
  <si>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</si>
  <si>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</si>
  <si>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</si>
  <si>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</si>
  <si>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</si>
  <si>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</si>
  <si>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</si>
  <si>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</si>
  <si>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</si>
  <si>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</si>
  <si>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</si>
  <si>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</si>
  <si>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</si>
  <si>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</si>
  <si>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</si>
  <si>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</si>
  <si>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</si>
  <si>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</si>
  <si>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</si>
  <si>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</si>
  <si>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</si>
  <si>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</si>
  <si>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</si>
  <si>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</si>
  <si>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</si>
  <si>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</si>
  <si>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</si>
  <si>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</si>
  <si>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</si>
  <si>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</si>
  <si>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</si>
  <si>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</si>
  <si>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</si>
  <si>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</si>
  <si>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</si>
  <si>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</si>
  <si>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</si>
  <si>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</si>
  <si>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</si>
  <si>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</si>
  <si>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</si>
  <si>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</si>
  <si>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</si>
  <si>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</si>
  <si>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</si>
  <si>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</si>
  <si>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</si>
  <si>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</si>
  <si>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</si>
  <si>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</si>
  <si>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</si>
  <si>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</si>
  <si>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</si>
  <si>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</si>
  <si>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</si>
  <si>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</si>
  <si>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</si>
  <si>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</si>
  <si>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</si>
  <si>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</si>
  <si>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</si>
  <si>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</si>
  <si>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</si>
  <si>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</si>
  <si>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</si>
  <si>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</si>
  <si>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</si>
  <si>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</si>
  <si>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</si>
  <si>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</si>
  <si>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</si>
  <si>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</si>
  <si>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</si>
  <si>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</si>
  <si>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</si>
  <si>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</si>
  <si>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</si>
  <si>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</si>
  <si>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</si>
  <si>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</si>
  <si>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</si>
  <si>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</si>
  <si>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</si>
  <si>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</si>
  <si>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</si>
  <si>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</si>
  <si>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</si>
  <si>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</si>
  <si>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</si>
  <si>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</si>
  <si>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</si>
  <si>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</si>
  <si>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</si>
  <si>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</si>
  <si>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</si>
  <si>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</si>
  <si>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</si>
  <si>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</si>
  <si>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</si>
  <si>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</si>
  <si>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</si>
  <si>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</si>
  <si>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</si>
  <si>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</si>
  <si>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</si>
  <si>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</si>
  <si>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</si>
  <si>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</si>
  <si>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</si>
  <si>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</si>
  <si>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</si>
  <si>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</si>
  <si>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</si>
  <si>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</si>
  <si>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</si>
  <si>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</si>
  <si>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</si>
  <si>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</si>
  <si>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</si>
  <si>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</si>
  <si>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</si>
  <si>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</si>
  <si>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</si>
  <si>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</si>
  <si>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</si>
  <si>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</si>
  <si>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</si>
  <si>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</si>
  <si>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</si>
  <si>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</si>
  <si>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</si>
  <si>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</si>
  <si>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</si>
  <si>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</si>
  <si>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</si>
  <si>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</si>
  <si>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</si>
  <si>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</si>
  <si>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</si>
  <si>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</si>
  <si>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</si>
  <si>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</si>
  <si>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</si>
  <si>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</si>
  <si>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</si>
  <si>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</si>
  <si>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</si>
  <si>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</si>
  <si>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</si>
  <si>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</si>
  <si>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</si>
  <si>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</si>
  <si>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</si>
  <si>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</si>
  <si>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</si>
  <si>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</si>
  <si>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</si>
  <si>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</si>
  <si>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</si>
  <si>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</si>
  <si>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</si>
  <si>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</si>
  <si>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</si>
  <si>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</si>
  <si>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</si>
  <si>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</si>
  <si>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</si>
  <si>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</si>
  <si>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</si>
  <si>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</si>
  <si>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</si>
  <si>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</si>
  <si>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</si>
  <si>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</si>
  <si>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</si>
  <si>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</si>
  <si>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</si>
  <si>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</si>
  <si>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</si>
  <si>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</si>
  <si>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</si>
  <si>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</si>
  <si>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</si>
  <si>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</si>
  <si>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</si>
  <si>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</si>
  <si>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</si>
  <si>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</si>
  <si>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</si>
  <si>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</si>
  <si>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</si>
  <si>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</si>
  <si>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</si>
  <si>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</si>
  <si>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</si>
  <si>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</si>
  <si>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</si>
  <si>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</si>
  <si>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</si>
  <si>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</si>
  <si>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</si>
  <si>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</si>
  <si>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</si>
  <si>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</si>
  <si>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</si>
  <si>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</si>
  <si>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</si>
  <si>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</si>
  <si>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</si>
  <si>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</si>
  <si>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</si>
  <si>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</si>
  <si>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</si>
  <si>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</si>
  <si>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</si>
  <si>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</si>
  <si>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</si>
  <si>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</si>
  <si>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</si>
  <si>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</si>
  <si>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</si>
  <si>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</si>
  <si>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</si>
  <si>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</si>
  <si>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</si>
  <si>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</si>
  <si>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</si>
  <si>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</si>
  <si>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</si>
  <si>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</si>
  <si>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</si>
  <si>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</si>
  <si>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</si>
  <si>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</si>
  <si>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</si>
  <si>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</si>
  <si>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</si>
  <si>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</si>
  <si>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</si>
  <si>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</si>
  <si>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</si>
  <si>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</si>
  <si>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</si>
  <si>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</si>
  <si>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</si>
  <si>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</si>
  <si>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</si>
  <si>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</si>
  <si>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</si>
  <si>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</si>
  <si>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</si>
  <si>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</si>
  <si>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</si>
  <si>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</si>
  <si>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</si>
  <si>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</si>
  <si>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</si>
  <si>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</si>
  <si>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</si>
  <si>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</si>
  <si>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</si>
  <si>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</si>
  <si>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</si>
  <si>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</si>
  <si>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</si>
  <si>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</si>
  <si>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</si>
  <si>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</si>
  <si>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</si>
  <si>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</si>
  <si>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</si>
  <si>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</si>
  <si>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</si>
  <si>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</si>
  <si>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</si>
  <si>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</si>
  <si>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</si>
  <si>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</si>
  <si>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</si>
  <si>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</si>
  <si>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</si>
  <si>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</si>
  <si>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</si>
  <si>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</si>
  <si>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</si>
  <si>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</si>
  <si>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</si>
  <si>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</si>
  <si>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</si>
  <si>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</si>
  <si>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</si>
  <si>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</si>
  <si>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</si>
  <si>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</si>
  <si>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</si>
  <si>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</si>
  <si>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</si>
  <si>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</si>
  <si>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</si>
  <si>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</si>
  <si>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</si>
  <si>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</si>
  <si>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</si>
  <si>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</si>
  <si>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</si>
  <si>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</si>
  <si>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</si>
  <si>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</si>
  <si>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</si>
  <si>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</si>
  <si>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</si>
  <si>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</si>
  <si>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</si>
  <si>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</si>
  <si>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</si>
  <si>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</si>
  <si>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</si>
  <si>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</si>
  <si>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</si>
  <si>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</si>
  <si>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</si>
  <si>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</si>
  <si>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</si>
  <si>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</si>
  <si>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</si>
  <si>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</si>
  <si>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</si>
  <si>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</si>
  <si>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</si>
  <si>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</si>
  <si>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</si>
  <si>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</si>
  <si>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</si>
  <si>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</si>
  <si>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</si>
  <si>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</si>
  <si>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</si>
  <si>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</si>
  <si>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</si>
  <si>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</si>
  <si>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</si>
  <si>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</si>
  <si>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</si>
  <si>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</si>
  <si>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</si>
  <si>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</si>
  <si>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</si>
  <si>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</si>
  <si>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</si>
  <si>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</si>
  <si>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</si>
  <si>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</si>
  <si>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</si>
  <si>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</si>
  <si>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</si>
  <si>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</si>
  <si>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</si>
  <si>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</si>
  <si>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</si>
  <si>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</si>
  <si>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</si>
  <si>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</si>
  <si>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</si>
  <si>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</si>
  <si>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</si>
  <si>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</si>
  <si>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</si>
  <si>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</si>
  <si>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</si>
  <si>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</si>
  <si>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</si>
  <si>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</si>
  <si>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</si>
  <si>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</si>
  <si>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</si>
  <si>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</si>
  <si>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</si>
  <si>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</si>
  <si>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</si>
  <si>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</si>
  <si>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</si>
  <si>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</si>
  <si>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</si>
  <si>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</si>
  <si>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</si>
  <si>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</si>
  <si>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</si>
  <si>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</si>
  <si>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</si>
  <si>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</si>
  <si>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</si>
  <si>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</si>
  <si>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</si>
  <si>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</si>
  <si>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</si>
  <si>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</si>
  <si>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</si>
  <si>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</si>
  <si>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</si>
  <si>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</si>
  <si>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</si>
  <si>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</si>
  <si>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</si>
  <si>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</si>
  <si>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</si>
  <si>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</si>
  <si>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</si>
  <si>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</si>
  <si>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</si>
  <si>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</si>
  <si>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</si>
  <si>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</si>
  <si>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</si>
  <si>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</si>
  <si>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</si>
  <si>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</si>
  <si>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</si>
  <si>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</si>
  <si>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</si>
  <si>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</si>
  <si>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</si>
  <si>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</si>
  <si>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</si>
  <si>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</si>
  <si>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</si>
  <si>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</si>
  <si>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</si>
  <si>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</si>
  <si>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</si>
  <si>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</si>
  <si>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</si>
  <si>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</si>
  <si>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</si>
  <si>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</si>
  <si>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</si>
  <si>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</si>
  <si>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</si>
  <si>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</si>
  <si>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</si>
  <si>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</si>
  <si>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</si>
  <si>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</si>
  <si>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</si>
  <si>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</si>
  <si>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</si>
  <si>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</si>
  <si>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</si>
  <si>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</si>
  <si>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</si>
  <si>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</si>
  <si>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</si>
  <si>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</si>
  <si>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</si>
  <si>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</si>
  <si>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</si>
  <si>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</si>
  <si>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</si>
  <si>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</si>
  <si>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</si>
  <si>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</si>
  <si>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</si>
  <si>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</si>
  <si>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</si>
  <si>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</si>
  <si>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</si>
  <si>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</si>
  <si>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</si>
  <si>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</si>
  <si>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</si>
  <si>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</si>
  <si>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</si>
  <si>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</si>
  <si>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</si>
  <si>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</si>
  <si>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</si>
  <si>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</si>
  <si>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</si>
  <si>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</si>
  <si>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</si>
  <si>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</si>
  <si>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</si>
  <si>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</si>
  <si>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</si>
  <si>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</si>
  <si>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</si>
  <si>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</si>
  <si>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</si>
  <si>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</si>
  <si>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</si>
  <si>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</si>
  <si>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</si>
  <si>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</si>
  <si>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</si>
  <si>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</si>
  <si>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</si>
  <si>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</si>
  <si>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</si>
  <si>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</si>
  <si>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</si>
  <si>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</si>
  <si>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</si>
  <si>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</si>
  <si>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</si>
  <si>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</si>
  <si>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</si>
  <si>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</si>
  <si>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</si>
  <si>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</si>
  <si>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</si>
  <si>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</si>
  <si>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</si>
  <si>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</si>
  <si>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</si>
  <si>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</si>
  <si>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</si>
  <si>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</si>
  <si>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</si>
  <si>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</si>
  <si>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</si>
  <si>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</si>
  <si>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</si>
  <si>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</si>
  <si>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</si>
  <si>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</si>
  <si>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</si>
  <si>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</si>
  <si>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</si>
  <si>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</si>
  <si>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</si>
  <si>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</si>
  <si>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</si>
  <si>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</si>
  <si>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</si>
  <si>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</si>
  <si>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</si>
  <si>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</si>
  <si>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</si>
  <si>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</si>
  <si>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</si>
  <si>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</si>
  <si>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</si>
  <si>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</si>
  <si>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</si>
  <si>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</si>
  <si>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</si>
  <si>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</si>
  <si>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</si>
  <si>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</si>
  <si>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</si>
  <si>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</si>
  <si>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</si>
  <si>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</si>
  <si>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</si>
  <si>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</si>
  <si>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</si>
  <si>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</si>
  <si>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</si>
  <si>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</si>
  <si>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</si>
  <si>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</si>
  <si>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</si>
  <si>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</si>
  <si>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</si>
  <si>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</si>
  <si>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</si>
  <si>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</si>
  <si>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</si>
  <si>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</si>
  <si>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</si>
  <si>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</si>
  <si>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</si>
  <si>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</si>
  <si>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</si>
  <si>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</si>
  <si>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</si>
  <si>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</si>
  <si>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</si>
  <si>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</si>
  <si>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</si>
  <si>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</si>
  <si>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</si>
  <si>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</si>
  <si>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</si>
  <si>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</si>
  <si>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</si>
  <si>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</si>
  <si>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</si>
  <si>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</si>
  <si>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</si>
  <si>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</si>
  <si>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</si>
  <si>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</si>
  <si>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</si>
  <si>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</si>
  <si>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</si>
  <si>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</si>
  <si>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</si>
  <si>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</si>
  <si>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</si>
  <si>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</si>
  <si>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</si>
  <si>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</si>
  <si>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</si>
  <si>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</si>
  <si>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</si>
  <si>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</si>
  <si>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</si>
  <si>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</si>
  <si>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</si>
  <si>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</si>
  <si>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</si>
  <si>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</si>
  <si>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</si>
  <si>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</si>
  <si>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</si>
  <si>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</si>
  <si>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</si>
  <si>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</si>
  <si>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</si>
  <si>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</si>
  <si>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</si>
  <si>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</si>
  <si>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</si>
  <si>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</si>
  <si>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</si>
  <si>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</si>
  <si>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</si>
  <si>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</si>
  <si>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</si>
  <si>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</si>
  <si>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</si>
  <si>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</si>
  <si>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</si>
  <si>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</si>
  <si>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</si>
  <si>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</si>
  <si>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</si>
  <si>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</si>
  <si>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</si>
  <si>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</si>
  <si>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</si>
  <si>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</si>
  <si>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</si>
  <si>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</si>
  <si>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</si>
  <si>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</si>
  <si>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</si>
  <si>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</si>
  <si>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</si>
  <si>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</si>
  <si>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</si>
  <si>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</si>
  <si>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</si>
  <si>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</si>
  <si>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</si>
  <si>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</si>
  <si>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</si>
  <si>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</si>
  <si>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</si>
  <si>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</si>
  <si>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</si>
  <si>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</si>
  <si>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</si>
  <si>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</si>
  <si>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</si>
  <si>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</si>
  <si>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</si>
  <si>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</si>
  <si>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</si>
  <si>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</si>
  <si>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</si>
  <si>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</si>
  <si>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</si>
  <si>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</si>
  <si>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</si>
  <si>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</si>
  <si>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</si>
  <si>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</si>
  <si>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</si>
  <si>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</si>
  <si>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</si>
  <si>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</si>
  <si>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</si>
  <si>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</si>
  <si>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</si>
  <si>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</si>
  <si>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</si>
  <si>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</si>
  <si>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</si>
  <si>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</si>
  <si>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</si>
  <si>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</si>
  <si>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</si>
  <si>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</si>
  <si>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</si>
  <si>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</si>
  <si>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</si>
  <si>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</si>
  <si>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</si>
  <si>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</si>
  <si>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</si>
  <si>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</si>
  <si>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</si>
  <si>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</si>
  <si>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</si>
  <si>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</si>
  <si>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</si>
  <si>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</si>
  <si>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</si>
  <si>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</si>
  <si>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</si>
  <si>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</si>
  <si>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</si>
  <si>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</si>
  <si>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</si>
  <si>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</si>
  <si>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</si>
  <si>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</si>
  <si>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</si>
  <si>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</si>
  <si>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</si>
  <si>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</si>
  <si>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</si>
  <si>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</si>
  <si>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</si>
  <si>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</si>
  <si>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</si>
  <si>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</si>
  <si>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</si>
  <si>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</si>
  <si>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</si>
  <si>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</si>
  <si>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</si>
  <si>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</si>
  <si>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</si>
  <si>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</si>
  <si>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</si>
  <si>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</si>
  <si>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</si>
  <si>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</si>
  <si>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</si>
  <si>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</si>
  <si>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</si>
  <si>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</si>
  <si>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</si>
  <si>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</si>
  <si>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</si>
  <si>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</si>
  <si>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</si>
  <si>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</si>
  <si>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</si>
  <si>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</si>
  <si>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</si>
  <si>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</si>
  <si>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</si>
  <si>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</si>
  <si>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</si>
  <si>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</si>
  <si>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</si>
  <si>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</si>
  <si>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</si>
  <si>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</si>
  <si>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</si>
  <si>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</si>
  <si>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</si>
  <si>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</si>
  <si>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</si>
  <si>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</si>
  <si>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</si>
  <si>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</si>
  <si>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</si>
  <si>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</si>
  <si>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</si>
  <si>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</si>
  <si>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</si>
  <si>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</si>
  <si>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</si>
  <si>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</si>
  <si>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</si>
  <si>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</si>
  <si>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</si>
  <si>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</si>
  <si>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</si>
  <si>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</si>
  <si>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</si>
  <si>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</si>
  <si>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</si>
  <si>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</si>
  <si>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</si>
  <si>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</si>
  <si>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</si>
  <si>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</si>
  <si>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</si>
  <si>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</si>
  <si>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</si>
  <si>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</si>
  <si>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</si>
  <si>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</si>
  <si>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</si>
  <si>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</si>
  <si>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</si>
  <si>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</si>
  <si>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</si>
  <si>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</si>
  <si>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</si>
  <si>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</si>
  <si>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</si>
  <si>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</si>
  <si>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</si>
  <si>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</si>
  <si>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</si>
  <si>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</si>
  <si>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</si>
  <si>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</si>
  <si>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</si>
  <si>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</si>
  <si>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</si>
  <si>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</si>
  <si>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</si>
  <si>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</si>
  <si>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</si>
  <si>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</si>
  <si>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</si>
  <si>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</si>
  <si>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</si>
  <si>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</si>
  <si>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</si>
  <si>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</si>
  <si>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</si>
  <si>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</si>
  <si>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</si>
  <si>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</si>
  <si>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</si>
  <si>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</si>
  <si>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</si>
  <si>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</si>
  <si>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</si>
  <si>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</si>
  <si>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</si>
  <si>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</si>
  <si>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</si>
  <si>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</si>
  <si>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</si>
  <si>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</si>
  <si>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</si>
  <si>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</si>
  <si>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</si>
  <si>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</si>
  <si>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</si>
  <si>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</si>
  <si>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</si>
  <si>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</si>
  <si>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</si>
  <si>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</si>
  <si>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</si>
  <si>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</si>
  <si>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</si>
  <si>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</si>
  <si>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</si>
  <si>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</si>
  <si>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</si>
  <si>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</si>
  <si>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</si>
  <si>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</si>
  <si>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</si>
  <si>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</si>
  <si>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</si>
  <si>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</si>
  <si>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</si>
  <si>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</si>
  <si>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</si>
  <si>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</si>
  <si>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</si>
  <si>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</si>
  <si>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</si>
  <si>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</si>
  <si>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</si>
  <si>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</si>
  <si>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</si>
  <si>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</si>
  <si>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</si>
  <si>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</si>
  <si>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</si>
  <si>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</si>
  <si>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</si>
  <si>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</si>
  <si>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</si>
  <si>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</si>
  <si>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</si>
  <si>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</si>
  <si>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</si>
  <si>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</si>
  <si>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</si>
  <si>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</si>
  <si>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</si>
  <si>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</si>
  <si>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</si>
  <si>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</si>
  <si>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</si>
  <si>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</si>
  <si>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</si>
  <si>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</si>
  <si>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</si>
  <si>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</si>
  <si>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</si>
  <si>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</si>
  <si>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</si>
  <si>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</si>
  <si>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</si>
  <si>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</si>
  <si>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</si>
  <si>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</si>
  <si>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</si>
  <si>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</si>
  <si>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</si>
  <si>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</si>
  <si>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</si>
  <si>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</si>
  <si>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</si>
  <si>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</si>
  <si>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</si>
  <si>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</si>
  <si>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</si>
  <si>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</si>
  <si>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</si>
  <si>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</si>
  <si>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</si>
  <si>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</si>
  <si>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</si>
  <si>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</si>
  <si>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</si>
  <si>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</si>
  <si>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</si>
  <si>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</si>
  <si>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</si>
  <si>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</si>
  <si>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</si>
  <si>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</si>
  <si>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</si>
  <si>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</si>
  <si>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</si>
  <si>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</si>
  <si>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</si>
  <si>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</si>
  <si>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</si>
  <si>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</si>
  <si>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</si>
  <si>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</si>
  <si>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</si>
  <si>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</si>
  <si>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</si>
  <si>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</si>
  <si>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</si>
  <si>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</si>
  <si>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</si>
  <si>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</si>
  <si>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</si>
  <si>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</si>
  <si>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</si>
  <si>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</si>
  <si>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</si>
  <si>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</si>
  <si>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</si>
  <si>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</si>
  <si>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</si>
  <si>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</si>
  <si>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</si>
  <si>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</si>
  <si>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</si>
  <si>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</si>
  <si>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</si>
  <si>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</si>
  <si>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</si>
  <si>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</si>
  <si>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</si>
  <si>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</si>
  <si>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</si>
  <si>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</si>
  <si>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</si>
  <si>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</si>
  <si>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</si>
  <si>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</si>
  <si>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</si>
  <si>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</si>
  <si>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</si>
  <si>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</si>
  <si>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</si>
  <si>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</si>
  <si>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</si>
  <si>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</si>
  <si>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</si>
  <si>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</si>
  <si>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</si>
  <si>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</si>
  <si>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</si>
  <si>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</si>
  <si>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</si>
  <si>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</si>
  <si>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</si>
  <si>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</si>
  <si>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</si>
  <si>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</si>
  <si>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</si>
  <si>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</si>
  <si>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</si>
  <si>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</si>
  <si>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</si>
  <si>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</si>
  <si>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</si>
  <si>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</si>
  <si>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</si>
  <si>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</si>
  <si>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</si>
  <si>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</si>
  <si>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</si>
  <si>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</si>
  <si>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</si>
  <si>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</si>
  <si>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</si>
  <si>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</si>
  <si>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</si>
  <si>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</si>
  <si>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</si>
  <si>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</si>
  <si>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</si>
  <si>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</si>
  <si>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</si>
  <si>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</si>
  <si>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</si>
  <si>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</si>
  <si>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</si>
  <si>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</si>
  <si>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</si>
  <si>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</si>
  <si>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</si>
  <si>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</si>
  <si>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</si>
  <si>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</si>
  <si>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</si>
  <si>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</si>
  <si>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</si>
  <si>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</si>
  <si>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</si>
  <si>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</si>
  <si>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</si>
  <si>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</si>
  <si>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</si>
  <si>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</si>
  <si>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</si>
  <si>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</si>
  <si>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</si>
  <si>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</si>
  <si>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</si>
  <si>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</si>
  <si>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</si>
  <si>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</si>
  <si>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</si>
  <si>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</si>
  <si>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</si>
  <si>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</si>
  <si>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</si>
  <si>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</si>
  <si>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</si>
  <si>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</si>
  <si>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</si>
  <si>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</si>
  <si>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</si>
  <si>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</si>
  <si>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</si>
  <si>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</si>
  <si>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</si>
  <si>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</si>
  <si>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</si>
  <si>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</si>
  <si>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</si>
  <si>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</si>
  <si>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</si>
  <si>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</si>
  <si>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</si>
  <si>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</si>
  <si>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</si>
  <si>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</si>
  <si>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</si>
  <si>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</si>
  <si>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</si>
  <si>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</si>
  <si>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</si>
  <si>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</si>
  <si>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</si>
  <si>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</si>
  <si>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</si>
  <si>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</si>
  <si>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</si>
  <si>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</si>
  <si>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</si>
  <si>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</si>
  <si>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</si>
  <si>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</si>
  <si>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</si>
  <si>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</si>
  <si>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</si>
  <si>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</si>
  <si>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</si>
  <si>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</si>
  <si>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</si>
  <si>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</si>
  <si>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</si>
  <si>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</si>
  <si>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</si>
  <si>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</si>
  <si>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</si>
  <si>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</si>
  <si>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</si>
  <si>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</si>
  <si>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</si>
  <si>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</si>
  <si>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</si>
  <si>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</si>
  <si>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</si>
  <si>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</si>
  <si>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</si>
  <si>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</si>
  <si>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</si>
  <si>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</si>
  <si>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</si>
  <si>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</si>
  <si>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</si>
  <si>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</si>
  <si>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</si>
  <si>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</si>
  <si>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</si>
  <si>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</si>
  <si>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</si>
  <si>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</si>
  <si>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</si>
  <si>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</si>
  <si>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</si>
  <si>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</si>
  <si>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</si>
  <si>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</si>
  <si>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</si>
  <si>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</si>
  <si>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</si>
  <si>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</si>
  <si>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</si>
  <si>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</si>
  <si>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</si>
  <si>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</si>
  <si>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</si>
  <si>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</si>
  <si>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</si>
  <si>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</si>
  <si>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</si>
  <si>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</si>
  <si>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</si>
  <si>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</si>
  <si>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</si>
  <si>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</si>
  <si>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</si>
  <si>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</si>
  <si>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</si>
  <si>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</si>
  <si>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</si>
  <si>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</si>
  <si>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</si>
  <si>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</si>
  <si>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</si>
  <si>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</si>
  <si>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</si>
  <si>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</si>
  <si>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</si>
  <si>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</si>
  <si>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</si>
  <si>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</si>
  <si>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</si>
  <si>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</si>
  <si>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</si>
  <si>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</si>
  <si>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</si>
  <si>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</si>
  <si>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</si>
  <si>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</si>
  <si>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</si>
  <si>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</si>
  <si>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</si>
  <si>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</si>
  <si>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</si>
  <si>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</si>
  <si>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</si>
  <si>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</si>
  <si>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</si>
  <si>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</si>
  <si>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</si>
  <si>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</si>
  <si>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</si>
  <si>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</si>
  <si>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</si>
  <si>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</si>
  <si>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</si>
  <si>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</si>
  <si>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</si>
  <si>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</si>
  <si>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</si>
  <si>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</si>
  <si>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</si>
  <si>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</si>
  <si>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</si>
  <si>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</si>
  <si>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</si>
  <si>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</si>
  <si>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</si>
  <si>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</si>
  <si>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</si>
  <si>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</si>
  <si>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</si>
  <si>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</si>
  <si>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</si>
  <si>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</si>
  <si>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</si>
  <si>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</si>
  <si>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</si>
  <si>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</si>
  <si>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</si>
  <si>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</si>
  <si>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</si>
  <si>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</si>
  <si>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</si>
  <si>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</si>
  <si>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</si>
  <si>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</si>
  <si>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</si>
  <si>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</si>
  <si>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</si>
  <si>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</si>
  <si>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</si>
  <si>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</si>
  <si>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</si>
  <si>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</si>
  <si>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</si>
  <si>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</si>
  <si>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</si>
  <si>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</si>
  <si>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</si>
  <si>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</si>
  <si>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</si>
  <si>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</si>
  <si>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</si>
  <si>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</si>
  <si>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</si>
  <si>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</si>
  <si>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</si>
  <si>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</si>
  <si>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</si>
  <si>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</si>
  <si>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</si>
  <si>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</si>
  <si>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</si>
  <si>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</si>
  <si>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</si>
  <si>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</si>
  <si>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</si>
  <si>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</si>
  <si>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</si>
  <si>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</si>
  <si>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</si>
  <si>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</si>
  <si>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</si>
  <si>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</si>
  <si>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</si>
  <si>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PCM-20251125-00001862</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</si>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</sst>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b/>
      <sz val="14"/>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FFFFFF"/>
        <bgColor rgb="FF000000"/>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ck">
        <color indexed="64"/>
      </left>
      <right style="thick">
        <color indexed="64"/>
      </right>
      <top style="thick">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0" fontId="35" fillId="20" borderId="18" xfId="0" applyFont="1" applyFill="1" applyBorder="1" applyAlignment="1">
      <alignment wrapText="1"/>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70" dataDxfId="169" headerRowBorderDxfId="167" tableBorderDxfId="168" totalsRowBorderDxfId="166">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3" dataDxfId="152" headerRowBorderDxfId="150" tableBorderDxfId="151" totalsRowBorderDxfId="149">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7" totalsRowShown="0" headerRowDxfId="44" dataDxfId="43" headerRowBorderDxfId="41" tableBorderDxfId="42" totalsRowBorderDxfId="40">
  <autoFilter ref="A1:L3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7" dataDxfId="26" headerRowBorderDxfId="24" tableBorderDxfId="25">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1" headerRowBorderDxfId="9" tableBorderDxfId="10">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323.91819456018857</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45986.866620486115</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45986.866620486115</v>
      </c>
      <c r="H4" s="131"/>
      <c r="I4" s="129" t="str">
        <f>IFERROR(VLOOKUP(D4,DB!A:F,6,0),"")</f>
        <v/>
      </c>
      <c r="J4" s="129" t="str">
        <f>IFERROR(VLOOKUP(D4,DB!A:G,7,0),"")</f>
        <v/>
      </c>
      <c r="K4" s="133"/>
      <c r="L4" s="134" t="str">
        <f>IFERROR(VLOOKUP(D4,DB!A:I,9,0),"")</f>
        <v/>
      </c>
    </row>
    <row r="5" spans="1:15" s="64" customFormat="1" ht="15" customHeight="1">
      <c r="A5" s="151"/>
      <c r="B5" s="150" t="str">
        <f>IFERROR(VLOOKUP(D5,DB!A:K,11,0),"")</f>
        <v/>
      </c>
      <c r="C5" s="150"/>
      <c r="D5" s="59"/>
      <c r="E5" s="149"/>
      <c r="F5" s="148"/>
      <c r="G5" s="147">
        <f ca="1">IFERROR(NOW()-F5,"-")</f>
        <v>45986.866620486115</v>
      </c>
      <c r="H5" s="148"/>
      <c r="I5" s="150" t="str">
        <f>IFERROR(VLOOKUP(D5,DB!A:F,6,0),"")</f>
        <v/>
      </c>
      <c r="J5" s="150" t="str">
        <f>IFERROR(VLOOKUP(D5,DB!A:G,7,0),"")</f>
        <v/>
      </c>
      <c r="K5" s="146"/>
      <c r="L5" s="145" t="str">
        <f>IFERROR(VLOOKUP(D5,DB!A:I,9,0),"")</f>
        <v/>
      </c>
    </row>
    <row r="6" spans="1:15" s="64" customFormat="1" ht="15" customHeight="1">
      <c r="A6" s="151"/>
      <c r="B6" s="150" t="str">
        <f>IFERROR(VLOOKUP(D6,DB!A:K,11,0),"")</f>
        <v/>
      </c>
      <c r="C6" s="150"/>
      <c r="D6" s="59"/>
      <c r="E6" s="149"/>
      <c r="F6" s="148"/>
      <c r="G6" s="147">
        <f ca="1">IFERROR(NOW()-F6,"-")</f>
        <v>45986.866620486115</v>
      </c>
      <c r="H6" s="148"/>
      <c r="I6" s="150" t="str">
        <f>IFERROR(VLOOKUP(D6,DB!A:F,6,0),"")</f>
        <v/>
      </c>
      <c r="J6" s="150" t="str">
        <f>IFERROR(VLOOKUP(D6,DB!A:G,7,0),"")</f>
        <v/>
      </c>
      <c r="K6" s="146"/>
      <c r="L6" s="145" t="str">
        <f>IFERROR(VLOOKUP(D6,DB!A:I,9,0),"")</f>
        <v/>
      </c>
    </row>
    <row r="7" spans="1:15" s="64" customFormat="1" ht="15" customHeight="1">
      <c r="A7" s="151"/>
      <c r="B7" s="150" t="str">
        <f>IFERROR(VLOOKUP(D7,DB!A:K,11,0),"")</f>
        <v/>
      </c>
      <c r="C7" s="150"/>
      <c r="D7" s="59"/>
      <c r="E7" s="149"/>
      <c r="F7" s="148"/>
      <c r="G7" s="147">
        <f ca="1">IFERROR(NOW()-F7,"-")</f>
        <v>45986.866620486115</v>
      </c>
      <c r="H7" s="148"/>
      <c r="I7" s="150" t="str">
        <f>IFERROR(VLOOKUP(D7,DB!A:F,6,0),"")</f>
        <v/>
      </c>
      <c r="J7" s="150" t="str">
        <f>IFERROR(VLOOKUP(D7,DB!A:G,7,0),"")</f>
        <v/>
      </c>
      <c r="K7" s="146"/>
      <c r="L7" s="145" t="str">
        <f>IFERROR(VLOOKUP(D7,DB!A:I,9,0),"")</f>
        <v/>
      </c>
    </row>
    <row r="8" spans="1:15" s="64" customFormat="1" ht="15" customHeight="1">
      <c r="A8" s="151"/>
      <c r="B8" s="150" t="str">
        <f>IFERROR(VLOOKUP(D8,DB!A:K,11,0),"")</f>
        <v/>
      </c>
      <c r="C8" s="150"/>
      <c r="D8" s="59"/>
      <c r="E8" s="149"/>
      <c r="F8" s="148"/>
      <c r="G8" s="147">
        <f ca="1">IFERROR(NOW()-F8,"-")</f>
        <v>45986.866620486115</v>
      </c>
      <c r="H8" s="148"/>
      <c r="I8" s="150" t="str">
        <f>IFERROR(VLOOKUP(D8,DB!A:F,6,0),"")</f>
        <v/>
      </c>
      <c r="J8" s="150" t="str">
        <f>IFERROR(VLOOKUP(D8,DB!A:G,7,0),"")</f>
        <v/>
      </c>
      <c r="K8" s="146"/>
      <c r="L8" s="145" t="str">
        <f>IFERROR(VLOOKUP(D8,DB!A:I,9,0),"")</f>
        <v/>
      </c>
    </row>
    <row r="9" spans="1:15" s="64" customFormat="1" ht="15" customHeight="1">
      <c r="A9" s="151"/>
      <c r="B9" s="150" t="str">
        <f>IFERROR(VLOOKUP(D9,DB!A:K,11,0),"")</f>
        <v/>
      </c>
      <c r="C9" s="150"/>
      <c r="D9" s="59"/>
      <c r="E9" s="149"/>
      <c r="F9" s="148"/>
      <c r="G9" s="147">
        <f ca="1">IFERROR(NOW()-F9,"-")</f>
        <v>45986.866620486115</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45986.866620486115</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45986.866620486115</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45986.866620486115</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45986.866620486115</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45986.866620486115</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45986.866620486115</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45986.866620486115</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45986.866620486115</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45986.866620486115</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45986.866620486115</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45986.866620486115</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45986.866620486115</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45986.866620486115</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45986.866620486115</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45986.866620486115</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45986.866620486115</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45986.866620486115</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45986.866620486115</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45986.866620486115</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45986.866620486115</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45986.866620486115</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45986.866620486115</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45986.866620486115</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45986.866620486115</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45986.866620486115</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45986.866620486115</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45986.866620486115</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45986.866620486115</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45986.866620486115</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45986.866620486115</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45986.866620486115</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45986.866620486115</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45986.866620486115</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45986.866620486115</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45986.866620486115</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45986.866620486115</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45986.866620486115</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45986.866620486115</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45986.866620486115</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45986.866620486115</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45986.866620486115</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45986.866620486115</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45986.866620486115</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45986.866620486115</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45986.866620486115</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45986.866620486115</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45986.866620486115</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45986.866620486115</v>
      </c>
      <c r="H57" s="148"/>
      <c r="I57" s="150" t="str">
        <f>IFERROR(VLOOKUP(D57,DB!A:F,6,0),"")</f>
        <v/>
      </c>
      <c r="J57" s="150" t="str">
        <f>IFERROR(VLOOKUP(D57,DB!A:G,7,0),"")</f>
        <v/>
      </c>
      <c r="K57" s="146"/>
      <c r="L57" s="145" t="str">
        <f>IFERROR(VLOOKUP(D57,DB!A:I,9,0),"")</f>
        <v/>
      </c>
    </row>
    <row r="58" spans="1:12" s="64" customFormat="1" ht="15" customHeight="1">
      <c r="F58" s="144"/>
      <c r="G58" s="143"/>
      <c r="H58" s="144"/>
      <c r="K58" s="142"/>
    </row>
    <row r="59" spans="1:12" s="64" customFormat="1" ht="15" customHeight="1">
      <c r="F59" s="144"/>
      <c r="G59" s="143"/>
      <c r="H59" s="144"/>
      <c r="K59" s="142"/>
    </row>
    <row r="60" spans="1:12" s="64" customFormat="1" ht="15" customHeight="1">
      <c r="F60" s="144"/>
      <c r="G60" s="143"/>
      <c r="H60" s="144"/>
      <c r="K60" s="142"/>
    </row>
    <row r="61" spans="1:12" s="64" customFormat="1" ht="15" customHeight="1">
      <c r="F61" s="144"/>
      <c r="G61" s="143"/>
      <c r="H61" s="144"/>
      <c r="K61" s="142"/>
    </row>
    <row r="62" spans="1:12" s="64" customFormat="1" ht="15" customHeight="1">
      <c r="F62" s="144"/>
      <c r="G62" s="143"/>
      <c r="H62" s="144"/>
      <c r="K62" s="142"/>
    </row>
  </sheetData>
  <customSheetViews>
    <customSheetView guid="{F6042A99-DD27-4453-835D-0834D95730CC}" filter="1" showAutoFilter="1">
      <pageMargins left="0" right="0" top="0" bottom="0" header="0" footer="0"/>
      <autoFilter ref="B1:M1" xr:uid="{2223293E-173D-4A1C-8A07-03F5BC1D06A3}"/>
    </customSheetView>
  </customSheetViews>
  <dataValidations count="2">
    <dataValidation allowBlank="1" showInputMessage="1" showErrorMessage="1" sqref="E1" xr:uid="{5DBA255D-CDD9-49FB-AD3C-AF70AB4EE696}"/>
    <dataValidation type="list" allowBlank="1" showInputMessage="1" showErrorMessage="1" sqref="E2 E3: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161.86678275463055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2.4792017361105536</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45986.866620717592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45986.866620717592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45986.866620717592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45986.866620717592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45986.866620717592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45986.866620717592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45986.866620717592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45986.866620717592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45986.866620717592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45986.866620717592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45986.866620717592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45986.866620717592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45986.866620717592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45986.866620717592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45986.866620717592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45986.866620717592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45986.866620717592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45986.866620717592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45986.866620717592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45986.866620717592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45986.866620717592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45986.866620717592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45986.866620717592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45986.866620717592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45986.866620717592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45986.866620717592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45986.866620717592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45986.866620717592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45986.866620717592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45986.866620717592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45986.866620717592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45986.866620717592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45986.866620717592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45986.866620717592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45986.866620717592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45986.866620717592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45986.866620717592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45986.866620717592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45986.866620717592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45986.866620717592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45986.866620717592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45986.866620717592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45986.866620717592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45986.866620717592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45986.866620717592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45986.866620717592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45986.866620717592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45986.866620717592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45986.866620717592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45986.866620717592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45986.866620717592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45986.866620717592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45986.866620717592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45986.866620717592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45986.866620717592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45986.866620717592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45986.866620717592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45986.866620717592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45986.866620717592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45986.866620717592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45986.866620717592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45986.866620717592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45986.866620717592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45986.866620717592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45986.866620717592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45986.866620717592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45986.866620717592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45986.866620717592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45986.866620717592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45986.866620717592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45986.866620717592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45986.866620717592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45986.866620717592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45986.866620717592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45986.866620717592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45986.866620717592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45986.866620717592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45986.866620717592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45986.866620717592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45986.866620717592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45986.866620717592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45986.866620717592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45986.866620717592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45986.866620717592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45986.866620717592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45986.866620717592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45986.866620717592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45986.866620717592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45986.866620717592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45986.866620717592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45986.866620717592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45986.866620717592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45986.866620717592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45986.866620717592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45986.866620717592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45986.866620717592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45986.866620717592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45986.866620717592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45986.866620717592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45986.866620717592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45986.866620717592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45986.866620717592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45986.866620717592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45986.866620717592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45986.866620717592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45986.866620717592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45986.866620717592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45986.866620717592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45986.866620717592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45986.866620717592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45986.866620717592</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45986.866620717592</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45986.866620717592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45986.866620717592</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45986.866620717592</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45986.866620717592</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45986.866620717592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45986.866620717592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45986.866620717592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45986.866620717592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45986.866620717592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45986.866620717592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45986.866620717592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45986.866620717592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45986.866620717592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45986.866620717592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45986.866620717592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45986.866620717592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45986.866620717592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45986.866620717592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45986.866620717592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45986.866620717592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45986.866620717592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45986.866620717592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45986.866620717592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45986.866620717592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45986.866620717592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45986.866620717592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45986.866620717592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45986.866620717592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45986.866620717592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45986.866620717592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45986.866620717592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45986.866620717592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45986.866620717592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45986.866620717592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45986.866620717592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45986.866620717592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45986.866620717592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45986.866620717592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45986.866620717592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45986.866620717592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45986.866620717592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45986.866620717592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45986.866620717592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45986.866620717592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45986.866620717592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45986.866620717592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45986.866620717592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45986.866620717592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45986.866620717592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45986.866620717592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45986.866620717592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45986.866620717592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45986.866620717592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45986.866620717592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45986.866620717592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45986.866620717592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45986.866620717592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45986.866620717592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45986.866620717592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45986.866620717592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45986.866620717592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45986.866620717592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45986.866620717592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45986.866620717592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45986.866620717592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45986.866620717592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45986.866620717592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45986.866620717592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45986.866620717592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45986.866620717592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45986.866620717592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45986.866620717592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45986.866620717592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45986.866620717592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45986.866620717592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45986.866620717592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45986.866620717592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45986.866620717592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45986.866620717592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45986.866620717592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45986.866620717592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45986.866620717592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45986.866620717592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45986.866620717592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45986.866620717592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45986.866620717592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45986.866620717592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45986.866620717592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45986.866620717592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45986.866620717592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45986.866620717592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45986.866620717592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45986.866620717592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45986.866620717592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45986.866620717592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45986.866620717592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45986.866620717592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45986.866620717592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45986.866620717592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45986.866620717592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45986.866620717592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45986.866620717592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45986.866620717592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45986.866620717592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45986.866620717592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45986.866620717592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45986.866620717592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45986.866620717592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45986.866620717592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45986.866620717592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45986.866620717592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45986.866620717592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45986.866620717592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45986.866620717592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45986.866620717592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45986.866620717592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45986.866620717592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45986.866620717592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45986.866620717592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45986.866620717592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45986.866620717592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45986.866620717592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45986.866620717592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45986.866620717592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45986.866620717592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45986.866620717592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45986.866620717592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45986.866620717592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45986.866620717592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45986.866620717592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45986.866620717592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45986.866620717592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45986.866620717592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45986.866620717592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45986.866620717592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45986.866620717592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45986.866620717592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45986.866620717592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45986.866620717592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45986.866620717592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45986.866620717592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45986.866620717592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45986.866620717592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45986.866620717592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45986.866620717592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45986.866620717592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45986.866620717592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45986.866620717592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45986.866620717592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45986.866620717592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45986.866620717592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45986.866620717592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45986.866620717592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45986.866620717592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45986.866620717592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45986.866620717592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45986.866620717592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45986.866620717592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45986.866620717592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45986.866620717592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45986.866620717592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45986.866620717592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45986.866620717592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45986.866620717592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45986.866620717592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45986.866620717592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45986.866620717592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45986.866620717592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45986.866620717592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45986.866620717592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45986.866620717592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45986.866620717592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45986.866620717592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45986.866620717592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45986.866620717592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45986.866620717592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45986.866620717592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45986.866620717592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45986.866620717592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45986.866620717592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45986.866620717592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45986.866620717592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45986.866620717592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45986.866620717592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45986.866620717592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45986.866620717592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45986.866620717592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45986.866620717592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45986.866620717592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45986.866620717592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45986.866620717592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45986.866620717592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45986.866620717592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45986.866620717592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45986.866620717592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45986.866620717592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45986.866620717592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45986.866620717592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45986.866620717592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45986.866620717592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45986.866620717592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45986.866620717592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45986.866620717592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45986.866620717592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45986.866620717592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45986.866620717592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45986.866620717592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45986.866620717592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45986.866620717592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45986.866620717592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45986.866620717592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45986.866620717592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45986.866620717592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45986.866620717592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45986.866620717592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45986.866620717592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45986.866620717592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45986.866620717592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45986.866620717592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45986.866620717592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45986.866620717592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45986.866620717592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45986.866620717592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45986.866620717592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45986.866620717592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45986.866620717592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45986.866620717592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45986.866620717592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45986.866620717592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45986.866620717592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45986.866620717592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45986.866620717592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45986.866620717592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45986.866620717592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45986.866620717592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45986.866620717592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45986.866620717592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45986.866620717592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45986.866620717592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45986.866620717592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45986.866620717592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45986.866620717592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45986.866620717592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45986.866620717592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45986.866620717592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45986.866620717592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45986.866620717592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45986.866620717592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45986.866620717592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45986.866620717592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45986.866620717592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45986.866620717592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45986.866620717592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45986.866620717592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45986.866620717592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45986.866620717592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45986.866620717592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45986.866620717592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45986.866620717592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45986.866620717592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45986.866620717592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45986.866620717592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45986.866620717592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45986.866620717592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45986.866620717592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45986.866620717592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45986.866620717592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45986.866620717592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45986.866620717592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45986.866620717592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45986.866620717592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45986.866620717592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45986.866620717592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45986.866620717592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45986.866620717592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45986.866620717592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45986.866620717592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45986.866620717592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45986.866620717592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45986.866620717592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45986.866620717592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45986.866620717592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45986.866620717592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45986.866620717592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45986.866620717592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45986.866620717592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45986.866620717592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45986.866620717592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45986.866620717592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45986.866620717592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45986.866620717592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45986.866620717592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45986.866620717592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45986.866620717592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45986.866620717592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45986.866620717592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45986.866620717592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45986.866620717592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45986.866620717592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45986.866620717592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45986.866620717592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45986.866620717592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45986.866620717592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45986.866620717592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45986.866620717592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45986.866620717592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45986.866620717592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45986.866620717592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45986.866620717592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45986.866620717592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45986.866620717592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45986.866620717592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45986.866620717592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45986.866620717592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45986.866620717592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45986.866620717592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45986.866620717592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45986.866620717592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45986.866620717592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45986.866620717592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45986.866620717592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45986.866620717592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45986.866620717592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45986.866620717592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45986.866620717592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45986.866620717592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45986.866620717592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45986.866620717592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45986.866620717592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45986.866620717592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45986.866620717592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45986.866620717592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45986.866620717592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45986.866620717592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45986.866620717592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45986.866620717592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45986.866620717592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45986.866620717592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45986.866620717592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45986.866620717592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45986.866620717592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45986.866620717592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45986.866620717592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45986.866620717592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45986.866620717592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45986.866620717592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45986.866620717592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45986.866620717592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45986.866620717592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45986.866620717592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45986.866620717592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45986.866620717592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45986.866620717592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45986.866620717592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45986.866620717592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45986.866620717592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45986.866620717592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45986.866620717592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45986.866620717592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45986.866620717592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45986.866620717592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45986.866620717592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45986.866620717592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45986.866620717592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45986.866620717592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45986.866620717592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45986.866620717592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45986.866620717592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45986.866620717592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45986.866620717592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45986.866620717592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45986.866620717592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45986.866620717592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45986.866620717592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45986.866620717592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45986.866620717592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45986.866620717592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45986.866620717592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45986.866620717592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45986.866620717592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45986.866620717592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45986.866620717592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45986.866620717592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45986.866620717592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45986.866620717592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45986.866620717592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45986.866620717592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45986.866620717592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45986.866620717592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45986.866620717592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45986.866620717592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45986.866620717592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45986.866620717592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45986.866620717592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45986.866620717592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45986.866620717592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45986.866620717592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45986.866620717592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45986.866620717592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45986.866620717592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45986.866620717592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45986.866620717592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45986.866620717592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45986.866620717592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45986.866620717592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45986.866620717592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45986.866620717592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45986.866620717592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45986.866620717592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45986.866620717592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45986.866620717592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45986.866620717592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45986.866620717592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45986.866620717592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45986.866620717592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45986.866620717592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45986.866620717592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45986.866620717592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45986.866620717592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45986.866620717592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45986.866620717592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45986.866620717592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45986.866620717592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45986.866620717592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45986.866620717592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45986.866620717592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45986.866620717592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45986.866620717592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45986.866620717592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45986.866620717592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45986.866620717592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45986.866620717592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45986.866620717592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45986.866620717592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45986.866620717592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45986.866620717592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45986.866620717592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45986.866620717592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45986.866620717592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45986.866620717592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45986.866620717592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45986.866620717592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45986.866620717592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45986.866620717592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45986.866620717592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45986.866620717592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45986.866620717592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45986.866620717592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45986.866620717592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45986.866620717592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45986.866620717592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45986.866620717592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45986.866620717592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45986.866620717592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45986.866620717592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45986.866620717592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45986.866620717592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45986.866620717592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45986.866620717592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45986.866620717592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45986.866620717592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45986.866620717592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45986.866620717592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45986.866620717592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45986.866620717592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45986.866620717592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45986.866620717592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45986.866620717592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45986.866620717592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45986.866620717592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45986.866620717592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45986.866620717592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45986.866620717592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45986.866620717592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45986.866620717592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45986.866620717592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45986.866620717592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45986.866620717592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45986.866620717592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45986.866620717592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45986.866620717592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45986.866620717592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45986.866620717592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45986.866620717592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45986.866620717592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45986.866620717592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45986.866620717592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45986.866620717592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45986.866620717592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45986.866620717592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45986.866620717592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45986.866620717592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45986.866620717592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45986.866620717592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45986.866620717592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45986.866620717592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45986.866620717592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45986.866620717592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45986.866620717592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45986.866620717592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45986.866620717592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45986.866620717592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45986.866620717592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45986.866620717592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45986.866620717592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45986.866620717592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45986.866620717592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45986.866620717592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45986.866620717592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45986.866620717592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45986.866620717592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45986.866620717592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45986.866620717592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45986.866620717592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45986.866620717592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45986.866620717592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45986.866620717592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45986.866620717592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45986.866620717592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45986.866620717592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45986.866620717592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45986.866620717592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45986.866620717592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45986.866620717592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45986.866620717592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45986.866620717592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45986.866620717592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45986.866620717592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45986.866620717592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45986.866620717592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45986.866620717592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45986.866620717592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45986.866620717592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45986.866620717592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45986.866620717592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45986.866620717592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45986.866620717592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45986.866620717592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45986.866620717592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45986.866620717592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45986.866620717592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45986.866620717592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45986.866620717592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45986.866620717592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45986.866620717592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45986.866620717592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45986.866620717592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45986.866620717592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45986.866620717592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45986.866620717592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45986.866620717592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45986.866620717592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45986.866620717592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45986.866620717592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45986.866620717592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45986.866620717592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45986.866620717592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45986.866620717592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45986.866620717592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45986.866620717592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45986.866620717592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45986.866620717592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45986.866620717592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45986.866620717592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45986.866620717592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45986.866620717592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45986.866620717592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45986.866620717592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45986.866620717592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45986.866620717592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45986.866620717592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45986.866620717592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45986.866620717592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45986.866620717592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45986.866620717592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45986.866620717592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45986.866620717592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45986.866620717592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45986.866620717592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45986.866620717592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45986.866620717592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45986.866620717592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45986.866620717592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45986.866620717592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45986.866620717592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45986.866620717592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45986.866620717592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45986.866620717592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45986.866620717592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45986.866620717592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45986.866620717592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45986.866620717592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45986.866620717592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45986.866620717592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45986.866620717592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45986.866620717592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45986.866620717592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45986.866620717592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45986.866620717592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45986.866620717592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45986.866620717592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45986.866620717592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45986.866620717592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45986.866620717592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45986.866620717592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45986.866620717592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45986.866620717592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45986.866620717592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45986.866620717592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45986.866620717592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45986.866620717592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45986.866620717592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45986.866620717592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45986.866620717592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45986.866620717592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45986.866620717592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45986.866620717592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45986.866620717592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45986.866620717592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45986.866620717592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45986.866620717592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45986.866620717592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45986.866620717592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45986.866620717592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45986.866620717592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45986.866620717592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45986.866620717592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45986.866620717592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45986.866620717592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45986.866620717592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45986.866620717592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45986.866620717592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45986.866620717592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45986.866620717592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45986.866620717592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45986.866620717592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45986.866620717592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45986.866620717592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45986.866620717592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45986.866620717592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45986.866620717592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45986.866620717592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45986.866620717592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45986.866620717592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45986.866620717592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45986.866620717592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45986.866620717592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45986.866620717592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45986.866620717592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45986.866620717592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45986.866620717592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45986.866620717592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45986.866620717592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45986.866620717592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45986.866620717592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45986.866620717592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45986.866620717592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45986.866620717592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45986.866620717592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45986.866620717592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45986.866620717592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45986.866620717592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45986.866620717592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45986.866620717592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45986.866620717592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45986.866620717592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45986.866620717592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45986.866620717592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45986.866620717592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45986.866620717592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45986.866620717592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45986.866620717592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45986.866620717592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45986.866620717592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45986.866620717592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45986.866620717592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45986.866620717592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45986.866620717592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45986.866620717592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45986.866620717592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45986.866620717592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45986.866620717592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45986.866620717592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45986.866620717592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45986.866620717592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45986.866620717592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45986.866620717592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45986.866620717592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45986.866620717592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45986.866620717592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45986.866620717592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45986.866620717592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45986.866620717592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45986.866620717592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45986.866620717592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45986.866620717592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45986.866620717592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45986.866620717592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45986.866620717592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45986.866620717592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45986.866620717592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45986.866620717592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45986.866620717592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45986.866620717592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45986.866620717592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45986.866620717592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45986.866620717592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45986.866620717592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45986.866620717592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45986.866620717592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45986.866620717592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45986.866620717592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45986.866620717592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45986.866620717592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45986.866620717592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45986.866620717592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45986.866620717592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45986.866620717592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45986.866620717592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45986.866620717592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45986.866620717592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45986.866620717592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45986.866620717592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45986.866620717592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45986.866620717592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45986.866620717592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45986.866620717592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45986.866620717592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45986.866620717592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45986.866620717592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45986.866620717592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45986.866620717592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45986.866620717592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45986.866620717592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45986.866620717592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45986.866620717592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45986.866620717592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45986.866620717592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45986.866620717592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45986.866620717592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45986.866620717592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45986.866620717592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45986.866620717592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45986.866620717592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45986.866620717592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45986.866620717592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45986.866620717592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45986.866620717592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45986.866620717592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45986.866620717592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45986.866620717592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45986.866620717592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45986.866620717592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45986.866620717592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45986.866620717592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45986.866620717592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45986.866620717592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45986.866620717592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45986.866620717592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45986.866620717592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45986.866620717592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45986.866620717592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45986.866620717592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45986.866620717592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45986.866620717592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45986.866620717592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45986.866620717592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45986.866620717592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45986.866620717592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45986.866620717592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45986.866620717592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45986.866620717592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45986.866620717592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45986.866620717592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45986.866620717592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45986.866620717592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45986.866620717592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45986.866620717592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45986.866620717592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45986.866620717592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45986.866620717592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45986.866620717592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45986.866620717592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45986.866620717592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45986.866620717592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45986.866620717592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45986.866620717592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45986.866620717592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45986.866620717592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45986.866620717592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45986.866620717592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45986.866620717592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45986.866620717592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45986.866620717592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45986.866620717592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45986.866620717592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45986.866620717592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45986.866620717592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45986.866620717592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45986.866620717592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45986.866620717592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45986.866620717592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45986.866620717592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45986.866620717592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45986.866620717592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45986.866620717592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45986.866620717592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45986.866620717592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45986.866620717592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45986.866620717592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45986.866620717592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45986.866620717592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45986.866620717592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45986.866620717592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45986.866620717592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45986.866620717592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45986.866620717592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45986.866620717592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45986.866620717592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45986.866620717592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45986.866620717592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45986.866620717592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45986.866620717592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45986.866620717592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45986.866620717592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45986.866620717592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45986.866620717592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45986.866620717592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45986.866620717592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45986.866620717592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45986.866620717592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45986.866620717592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45986.866620717592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45986.866620717592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45986.866620717592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45986.866620717592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45986.866620717592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45986.866620717592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45986.866620717592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45986.866620717592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45986.866620717592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45986.866620717592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45986.866620717592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45986.866620717592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45986.866620717592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45986.866620717592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45986.866620717592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45986.866620717592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45986.866620717592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45986.866620717592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45986.866620717592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45986.866620717592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45986.866620717592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45986.866620717592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45986.866620717592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45986.866620717592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45986.866620717592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45986.866620717592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45986.866620717592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45986.866620717592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45986.866620717592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45986.866620717592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45986.866620717592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45986.866620717592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45986.866620717592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45986.866620717592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45986.866620717592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45986.866620717592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45986.866620717592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45986.866620717592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45986.866620717592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45986.866620717592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45986.866620717592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45986.866620717592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45986.866620717592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45986.866620717592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45986.866620717592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45986.866620717592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45986.866620717592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45986.866620717592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45986.866620717592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45986.866620717592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45986.866620717592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45986.866620717592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45986.866620717592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45986.866620717592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45986.866620717592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45986.866620717592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45986.866620717592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45986.866620717592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45986.866620717592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45986.866620717592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45986.866620717592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45986.866620717592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45986.866620717592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45986.866620717592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45986.866620717592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45986.866620717592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45986.866620717592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45986.866620717592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45986.866620717592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45986.866620717592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45986.866620717592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45986.866620717592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45986.866620717592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45986.866620717592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45986.866620717592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45986.866620717592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45986.866620717592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45986.866620717592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45986.866620717592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45986.866620717592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45986.866620717592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45986.866620717592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45986.866620717592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45986.866620717592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45986.866620717592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45986.866620717592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45986.866620717592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45986.866620717592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45986.866620717592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45986.866620717592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45986.866620717592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45986.866620717592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45986.866620717592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45986.866620717592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45986.866620717592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45986.866620717592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45986.866620717592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45986.866620717592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45986.866620717592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45986.866620717592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45986.866620717592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45986.866620717592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45986.866620717592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45986.866620717592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45986.866620717592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45986.866620717592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45986.866620717592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45986.866620717592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45986.866620717592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45986.866620717592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45986.866620717592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45986.866620717592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45986.866620717592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45986.866620717592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45986.866620717592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45986.866620717592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45986.866620717592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45986.866620717592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45986.866620717592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45986.866620717592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45986.866620717592</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7"/>
  <sheetViews>
    <sheetView workbookViewId="0">
      <selection activeCell="K14" sqref="K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283.38590312499582</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2</v>
      </c>
      <c r="D3" s="91" t="s">
        <v>32294</v>
      </c>
      <c r="E3" s="94" t="s">
        <v>39021</v>
      </c>
      <c r="F3" s="95">
        <v>45986.816886574074</v>
      </c>
      <c r="G3" s="96">
        <f t="shared" ref="G3:G45" ca="1" si="0">IFERROR(NOW()-F3,"")</f>
        <v>4.9734143518435303E-2</v>
      </c>
      <c r="H3" s="95">
        <v>45986.806863425925</v>
      </c>
      <c r="I3" s="113" t="str">
        <f>IFERROR(VLOOKUP(D3,DB!A:F,6,0),"")</f>
        <v>SCECO</v>
      </c>
      <c r="J3" s="113" t="str">
        <f>IFERROR(VLOOKUP(D3,DB!A:G,7,0),"")</f>
        <v>Dead</v>
      </c>
      <c r="K3" s="97" t="s">
        <v>39110</v>
      </c>
      <c r="L3" s="91" t="str">
        <f>IFERROR(VLOOKUP(D3,DB!A:I,9,0),"")</f>
        <v>Latis</v>
      </c>
    </row>
    <row r="4" spans="1:16" ht="15" customHeight="1">
      <c r="A4" s="113"/>
      <c r="B4" s="113" t="str">
        <f>IFERROR(VLOOKUP(D4,DB!A:K,11,0),"")</f>
        <v/>
      </c>
      <c r="C4" s="93"/>
      <c r="D4" s="91"/>
      <c r="E4" s="94"/>
      <c r="F4" s="95"/>
      <c r="G4" s="96">
        <f t="shared" ca="1" si="0"/>
        <v>45986.866620717592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45986.866620717592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45986.866620717592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45986.866620717592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45986.866620717592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45986.866620717592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45986.866620717592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45986.866620717592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45986.866620717592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45986.866620717592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45986.866620717592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45986.866620717592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45986.866620717592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45986.866620717592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45986.866620717592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45986.866620717592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45986.866620717592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45986.866620717592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45986.866620717592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45986.866620717592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45986.866620717592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45986.866620717592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45986.866620717592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45986.866620717592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45986.866620717592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45986.866620717592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45986.866620717592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45986.866620717592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45986.866620717592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45986.866620717592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45986.866620717592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45986.866620717592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45986.866620717592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45986.866620717592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45986.866620717592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45986.866620717592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45986.866620717592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45986.866620717592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45986.866620717592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45986.866620717592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45986.866620717592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45986.866620717592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ref="G46:G109" ca="1" si="1">IFERROR(NOW()-F46,"")</f>
        <v>45986.866620717592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45986.866620717592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45986.866620717592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45986.866620717592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45986.866620717592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45986.866620717592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45986.866620717592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45986.866620717592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45986.866620717592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45986.866620717592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45986.866620717592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45986.866620717592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45986.866620717592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45986.866620717592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45986.866620717592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45986.866620717592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45986.866620717592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45986.866620717592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45986.866620717592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45986.866620717592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45986.866620717592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45986.866620717592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45986.866620717592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45986.866620717592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45986.866620717592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45986.866620717592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45986.866620717592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45986.866620717592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45986.866620717592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45986.866620717592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45986.866620717592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45986.866620717592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45986.866620717592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45986.866620717592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45986.866620717592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45986.866620717592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45986.866620717592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45986.866620717592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45986.866620717592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45986.866620717592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45986.866620717592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45986.866620717592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45986.866620717592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45986.866620717592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45986.866620717592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45986.866620717592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45986.866620717592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45986.866620717592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45986.866620717592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45986.866620717592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45986.866620717592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45986.866620717592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45986.866620717592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45986.866620717592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45986.866620717592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45986.866620717592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45986.866620717592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45986.866620717592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45986.866620717592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45986.866620717592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45986.866620717592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45986.866620717592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45986.866620717592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45986.866620717592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ref="G110:G173" ca="1" si="2">IFERROR(NOW()-F110,"")</f>
        <v>45986.866620717592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45986.866620717592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45986.866620717592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45986.866620717592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45986.866620717592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45986.866620717592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45986.866620717592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45986.866620717592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45986.866620717592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45986.866620717592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45986.866620717592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45986.866620717592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45986.866620717592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45986.866620717592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45986.866620717592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45986.866620717592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45986.866620717592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45986.866620717592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45986.866620717592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45986.866620717592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45986.866620717592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45986.866620717592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45986.866620717592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45986.866620717592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45986.866620717592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45986.866620717592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45986.866620717592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45986.866620717592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45986.866620717592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45986.866620717592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45986.866620717592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45986.866620717592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45986.866620717592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45986.866620717592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45986.866620717592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45986.866620717592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45986.866620717592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45986.866620717592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45986.866620717592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45986.866620717592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45986.866620717592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45986.866620717592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45986.866620717592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45986.866620717592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45986.866620717592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45986.866620717592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45986.866620717592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45986.866620717592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45986.866620717592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45986.866620717592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45986.866620717592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45986.866620717592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45986.866620717592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45986.866620717592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45986.866620717592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45986.866620717592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45986.866620717592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45986.866620717592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45986.866620717592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45986.866620717592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45986.866620717592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45986.866620717592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45986.866620717592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45986.866620717592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ref="G174:G237" ca="1" si="3">IFERROR(NOW()-F174,"")</f>
        <v>45986.866620717592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45986.866620717592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45986.866620717592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45986.866620717592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45986.866620717592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45986.866620717592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45986.866620717592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45986.866620717592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45986.866620717592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45986.866620717592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45986.866620717592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45986.866620717592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45986.866620717592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45986.866620717592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45986.866620717592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45986.866620717592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45986.866620717592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45986.866620717592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45986.866620717592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45986.866620717592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45986.866620717592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45986.866620717592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45986.866620717592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45986.866620717592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45986.866620717592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45986.866620717592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45986.866620717592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45986.866620717592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45986.866620717592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45986.866620717592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45986.866620717592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45986.866620717592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45986.866620717592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45986.866620717592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45986.866620717592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45986.866620717592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45986.866620717592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45986.866620717592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45986.866620717592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45986.866620717592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45986.866620717592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45986.866620717592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45986.866620717592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45986.866620717592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45986.866620717592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45986.866620717592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45986.866620717592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45986.866620717592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45986.866620717592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45986.866620717592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45986.866620717592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45986.866620717592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45986.866620717592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45986.866620717592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45986.866620717592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45986.866620717592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45986.866620717592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45986.866620717592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45986.866620717592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45986.866620717592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45986.866620717592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45986.866620717592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45986.866620717592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45986.866620717592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ref="G238:G301" ca="1" si="4">IFERROR(NOW()-F238,"")</f>
        <v>45986.866620717592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45986.866620717592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45986.866620717592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45986.866620717592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45986.866620717592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45986.866620717592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45986.866620717592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45986.866620717592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45986.866620717592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45986.866620717592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45986.866620717592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45986.866620717592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45986.866620717592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45986.866620717592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45986.866620717592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45986.866620717592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45986.866620717592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45986.866620717592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45986.866620717592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45986.866620717592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45986.866620717592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45986.866620717592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45986.866620717592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45986.866620717592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45986.866620717592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45986.866620717592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45986.866620717592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45986.866620717592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45986.866620717592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45986.866620717592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45986.866620717592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45986.866620717592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45986.866620717592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45986.866620717592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45986.866620717592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45986.866620717592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45986.866620717592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45986.866620717592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45986.866620717592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45986.866620717592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45986.866620717592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45986.866620717592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45986.866620717592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45986.866620717592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45986.866620717592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45986.866620717592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45986.866620717592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45986.866620717592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45986.866620717592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45986.866620717592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45986.866620717592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45986.866620717592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45986.866620717592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45986.866620717592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45986.866620717592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45986.866620717592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45986.866620717592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45986.866620717592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45986.866620717592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45986.866620717592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45986.866620717592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45986.866620717592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45986.866620717592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45986.866620717592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ref="G302:G347" ca="1" si="5">IFERROR(NOW()-F302,"")</f>
        <v>45986.866620717592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45986.866620717592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45986.866620717592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45986.866620717592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45986.866620717592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45986.866620717592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45986.866620717592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45986.866620717592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45986.866620717592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45986.866620717592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45986.866620717592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45986.866620717592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45986.866620717592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45986.866620717592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45986.866620717592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45986.866620717592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45986.866620717592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45986.866620717592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45986.866620717592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45986.866620717592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45986.866620717592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45986.866620717592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45986.866620717592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45986.866620717592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45986.866620717592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45986.866620717592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45986.866620717592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45986.866620717592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45986.866620717592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45986.866620717592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45986.866620717592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45986.866620717592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45986.866620717592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45986.866620717592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45986.866620717592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45986.866620717592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45986.866620717592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45986.866620717592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45986.866620717592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45986.866620717592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45986.866620717592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45986.866620717592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45986.866620717592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45986.866620717592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45986.866620717592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45986.866620717592</v>
      </c>
      <c r="H347" s="95"/>
      <c r="I347" s="113" t="str">
        <f>IFERROR(VLOOKUP(D347,DB!A:F,6,0),"")</f>
        <v/>
      </c>
      <c r="J347" s="113" t="str">
        <f>IFERROR(VLOOKUP(D347,DB!A:G,7,0),"")</f>
        <v/>
      </c>
      <c r="K347" s="97"/>
      <c r="L347" s="91" t="str">
        <f>IFERROR(VLOOKUP(D347,DB!A:I,9,0),"")</f>
        <v/>
      </c>
    </row>
  </sheetData>
  <dataValidations count="2">
    <dataValidation allowBlank="1" showInputMessage="1" showErrorMessage="1" sqref="E1" xr:uid="{A4F81451-56CC-4543-9497-104C4E44EE4B}"/>
    <dataValidation type="list" allowBlank="1" showInputMessage="1" showErrorMessage="1" sqref="E2:E3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1"/>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39111</v>
      </c>
      <c r="B2" s="37" t="str">
        <f>IFERROR(VLOOKUP(D2,DB!A:K,11,0),"")</f>
        <v>R5</v>
      </c>
      <c r="C2" s="37">
        <v>3</v>
      </c>
      <c r="D2" s="106" t="s">
        <v>36011</v>
      </c>
      <c r="E2" s="37" t="s">
        <v>39021</v>
      </c>
      <c r="F2" s="38">
        <v>45891.832060185188</v>
      </c>
      <c r="G2" s="108">
        <f ca="1">IFERROR(NOW()-F2,"")</f>
        <v>95.034560532403702</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60.677743402775377</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38.205509606479609</v>
      </c>
      <c r="H4" s="110">
        <v>45948.661111111112</v>
      </c>
      <c r="I4" s="109" t="str">
        <f>IFERROR(VLOOKUP(D4,DB!A:F,6,0),"")</f>
        <v>SCECO</v>
      </c>
      <c r="J4" s="109" t="str">
        <f>IFERROR(VLOOKUP(D4,DB!A:G,7,0),"")</f>
        <v>Dead</v>
      </c>
      <c r="K4" s="109" t="s">
        <v>39116</v>
      </c>
      <c r="L4" s="109" t="str">
        <f>IFERROR(VLOOKUP(D4,DB!A:I,9,0),"")</f>
        <v>Latis</v>
      </c>
    </row>
    <row r="5" spans="1:13" ht="30.75">
      <c r="A5" s="109" t="s">
        <v>39117</v>
      </c>
      <c r="B5" s="109" t="str">
        <f>IFERROR(VLOOKUP(D5,DB!A:K,11,0),"")</f>
        <v>R5</v>
      </c>
      <c r="C5" s="109">
        <v>1</v>
      </c>
      <c r="D5" s="109" t="s">
        <v>36518</v>
      </c>
      <c r="E5" s="109" t="s">
        <v>39021</v>
      </c>
      <c r="F5" s="122">
        <v>45981.373298611114</v>
      </c>
      <c r="G5" s="111">
        <f ca="1">IFERROR(NOW()-F5,"")</f>
        <v>5.4933221064784448</v>
      </c>
      <c r="H5" s="122">
        <v>45981.360798611109</v>
      </c>
      <c r="I5" s="109" t="str">
        <f>IFERROR(VLOOKUP(D5,DB!A:F,6,0),"")</f>
        <v>SCECO</v>
      </c>
      <c r="J5" s="109" t="str">
        <f>IFERROR(VLOOKUP(D5,DB!A:G,7,0),"")</f>
        <v>Dead</v>
      </c>
      <c r="K5" s="109" t="s">
        <v>39118</v>
      </c>
      <c r="L5" s="109" t="str">
        <f>IFERROR(VLOOKUP(D5,DB!A:I,9,0),"")</f>
        <v>Latis</v>
      </c>
    </row>
    <row r="6" spans="1:13">
      <c r="A6" s="109"/>
      <c r="B6" s="109" t="str">
        <f>IFERROR(VLOOKUP(D6,DB!A:K,11,0),"")</f>
        <v/>
      </c>
      <c r="C6" s="109"/>
      <c r="D6"/>
      <c r="E6" s="109"/>
      <c r="F6" s="109"/>
      <c r="G6" s="111">
        <f ca="1">IFERROR(NOW()-F6,"")</f>
        <v>45986.866620717592</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45986.866620717592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45986.866620717592</v>
      </c>
      <c r="H8" s="109"/>
      <c r="I8" s="109" t="str">
        <f>IFERROR(VLOOKUP(D8,DB!A:F,6,0),"")</f>
        <v/>
      </c>
      <c r="J8" s="109" t="str">
        <f>IFERROR(VLOOKUP(D8,DB!A:G,7,0),"")</f>
        <v/>
      </c>
      <c r="K8" s="109"/>
      <c r="L8" s="109" t="str">
        <f>IFERROR(VLOOKUP(D8,DB!A:I,9,0),"")</f>
        <v/>
      </c>
    </row>
    <row r="9" spans="1:13" ht="18">
      <c r="A9" s="109"/>
      <c r="B9" s="109" t="str">
        <f>IFERROR(VLOOKUP(D9,DB!A:K,11,0),"")</f>
        <v/>
      </c>
      <c r="C9" s="109"/>
      <c r="D9" s="153"/>
      <c r="E9" s="109"/>
      <c r="F9" s="109"/>
      <c r="G9" s="111">
        <f ca="1">IFERROR(NOW()-F9,"")</f>
        <v>45986.866620717592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45986.866620717592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45986.866620717592</v>
      </c>
      <c r="H11" s="109"/>
      <c r="I11" s="109" t="str">
        <f>IFERROR(VLOOKUP(D11,DB!A:F,6,0),"")</f>
        <v/>
      </c>
      <c r="J11" s="109" t="str">
        <f>IFERROR(VLOOKUP(D11,DB!A:G,7,0),"")</f>
        <v/>
      </c>
      <c r="K11" s="109"/>
      <c r="L11" s="109" t="str">
        <f>IFERROR(VLOOKUP(D11,DB!A:I,9,0),"")</f>
        <v/>
      </c>
    </row>
    <row r="12" spans="1:13">
      <c r="A12" s="125"/>
      <c r="B12" s="125" t="str">
        <f>IFERROR(VLOOKUP(D12,DB!A:K,11,0),"")</f>
        <v/>
      </c>
      <c r="C12" s="125"/>
      <c r="D12" s="125"/>
      <c r="E12" s="125"/>
      <c r="F12" s="126"/>
      <c r="G12" s="111">
        <f ca="1">IFERROR(NOW()-F12,"")</f>
        <v>45986.866620717592</v>
      </c>
      <c r="H12" s="126"/>
      <c r="I12" s="125" t="str">
        <f>IFERROR(VLOOKUP(D12,DB!A:F,6,0),"")</f>
        <v/>
      </c>
      <c r="J12" s="125" t="str">
        <f>IFERROR(VLOOKUP(D12,DB!A:G,7,0),"")</f>
        <v/>
      </c>
      <c r="K12" s="125"/>
      <c r="L12" s="125" t="str">
        <f>IFERROR(VLOOKUP(D12,DB!A:I,9,0),"")</f>
        <v/>
      </c>
    </row>
    <row r="13" spans="1:13">
      <c r="A13" s="125"/>
      <c r="B13" s="125" t="str">
        <f>IFERROR(VLOOKUP(D13,DB!A:K,11,0),"")</f>
        <v/>
      </c>
      <c r="C13" s="125"/>
      <c r="D13" s="125"/>
      <c r="E13" s="125"/>
      <c r="F13" s="126"/>
      <c r="G13" s="111">
        <f ca="1">IFERROR(NOW()-F13,"")</f>
        <v>45986.866620717592</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45986.866620717592</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45986.866620717592</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45986.866620717592</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45986.866620717592</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45986.866620717592</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45986.866620717592</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45986.866620717592</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45986.866620717592</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45986.866620717592</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45986.866620717592</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45986.866620717592</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45986.866620717592</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45986.866620717592</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45986.866620717592</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45986.866620717592</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45986.866620717592</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45986.866620717592</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45986.866620717592</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45986.866620717592</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45986.866620717592</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45986.866620717592</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45986.866620717592</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45986.866620717592</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45986.866620717592</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45986.866620717592</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45986.866620717592</v>
      </c>
      <c r="H39" s="126"/>
      <c r="I39" s="125" t="str">
        <f>IFERROR(VLOOKUP(D39,DB!A:F,6,0),"")</f>
        <v/>
      </c>
      <c r="J39" s="125" t="str">
        <f>IFERROR(VLOOKUP(D39,DB!A:G,7,0),"")</f>
        <v/>
      </c>
      <c r="K39" s="125"/>
      <c r="L39" s="125" t="str">
        <f>IFERROR(VLOOKUP(D39,DB!A:I,9,0),"")</f>
        <v/>
      </c>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tabSelected="1" workbookViewId="0">
      <selection activeCell="D2" sqref="D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c r="B2"/>
      <c r="C2" s="138"/>
      <c r="D2" s="137"/>
      <c r="E2" s="109"/>
      <c r="F2" s="152"/>
      <c r="G2" s="75">
        <f ca="1">IFERROR(NOW()-F2,"-")</f>
        <v>45986.866620486115</v>
      </c>
      <c r="H2"/>
      <c r="I2"/>
      <c r="J2" s="137" t="str">
        <f>IFERROR(VLOOKUP(D2,DB!A:G,7,0),"")</f>
        <v/>
      </c>
      <c r="K2" s="140"/>
      <c r="L2" s="141" t="str">
        <f>IFERROR(VLOOKUP(D2,DB!A:I,9,0),"")</f>
        <v/>
      </c>
    </row>
    <row r="3" spans="1:16382" ht="31.5" customHeight="1">
      <c r="A3" s="136"/>
      <c r="B3" s="137" t="str">
        <f>IFERROR(VLOOKUP(D3,DB!A:K,11,0),"")</f>
        <v/>
      </c>
      <c r="C3" s="138"/>
      <c r="D3" s="137"/>
      <c r="E3" s="109"/>
      <c r="F3" s="139"/>
      <c r="G3" s="75">
        <f ca="1">IFERROR(NOW()-F3,"-")</f>
        <v>45986.866620486115</v>
      </c>
      <c r="H3" s="139"/>
      <c r="I3" s="137" t="str">
        <f>IFERROR(VLOOKUP(D3,DB!A:F,6,0),"")</f>
        <v/>
      </c>
      <c r="J3" s="137" t="str">
        <f>IFERROR(VLOOKUP(D3,DB!A:G,7,0),"")</f>
        <v/>
      </c>
      <c r="K3" s="140"/>
      <c r="L3" s="141" t="str">
        <f>IFERROR(VLOOKUP(D3,DB!A:I,9,0),"")</f>
        <v/>
      </c>
    </row>
    <row r="4" spans="1:16382" ht="31.5" customHeight="1">
      <c r="A4" s="136"/>
      <c r="B4" s="137" t="str">
        <f>IFERROR(VLOOKUP(D4,DB!A:K,11,0),"")</f>
        <v/>
      </c>
      <c r="C4" s="138"/>
      <c r="D4" s="137"/>
      <c r="E4" s="109"/>
      <c r="F4" s="139"/>
      <c r="G4" s="75">
        <f ca="1">IFERROR(NOW()-F4,"-")</f>
        <v>45986.866620486115</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45986.866620486115</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45986.866620486115</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45986.866620486115</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45986.866620486115</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45986.866620486115</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45986.866620486115</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45986.866620486115</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45986.866620486115</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5"/>
      <c r="E13" s="109"/>
      <c r="F13" s="139"/>
      <c r="G13" s="75">
        <f ca="1">IFERROR(NOW()-F13,"-")</f>
        <v>45986.866620486115</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7"/>
      <c r="E14" s="109"/>
      <c r="F14" s="139"/>
      <c r="G14" s="75">
        <f ca="1">IFERROR(NOW()-F14,"-")</f>
        <v>45986.866620486115</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45986.866620486115</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45986.866620486115</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45986.866620486115</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45986.866620486115</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45986.866620486115</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5"/>
      <c r="E20" s="109"/>
      <c r="F20" s="139"/>
      <c r="G20" s="75">
        <f ca="1">IFERROR(NOW()-F20,"-")</f>
        <v>45986.866620486115</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45986.866620486115</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45986.866620486115</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45986.866620486115</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45986.866620486115</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45986.866620486115</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45986.866620486115</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5"/>
      <c r="E27" s="109"/>
      <c r="F27" s="139"/>
      <c r="G27" s="75">
        <f ca="1">IFERROR(NOW()-F27,"-")</f>
        <v>45986.866620486115</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45986.866620486115</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45986.866620486115</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45986.866620486115</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45986.866620486115</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45986.866620486115</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45986.866620486115</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5"/>
      <c r="E34" s="109"/>
      <c r="F34" s="139"/>
      <c r="G34" s="75">
        <f ca="1">IFERROR(NOW()-F34,"-")</f>
        <v>45986.866620486115</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45986.866620486115</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45986.866620486115</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45986.866620486115</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45986.866620486115</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45986.866620486115</v>
      </c>
      <c r="H39" s="139"/>
      <c r="I39" s="137" t="str">
        <f>IFERROR(VLOOKUP(D39,DB!A:F,6,0),"")</f>
        <v/>
      </c>
      <c r="J39" s="137" t="str">
        <f>IFERROR(VLOOKUP(D39,DB!A:G,7,0),"")</f>
        <v/>
      </c>
      <c r="K39" s="140"/>
      <c r="L39" s="141"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2025-11-25T17:49:59Z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